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<sst xmlns="http://schemas.openxmlformats.org/spreadsheetml/2006/main" count="793" uniqueCount="395">
  <si>
    <t>2023年部门预算公开表</t>
  </si>
  <si>
    <t>单位编码：</t>
  </si>
  <si>
    <t>单位名称：</t>
  </si>
  <si>
    <t>蒸湘区中平小学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</si>
  <si>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</si>
  <si>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</si>
  <si>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</si>
  <si>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</si>
  <si>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</si>
  <si>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</si>
  <si>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</si>
  <si>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</si>
  <si>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</si>
  <si>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</si>
  <si>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</si>
  <si>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</si>
  <si>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</si>
  <si>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</si>
  <si>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</si>
  <si>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</si>
  <si>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</si>
  <si>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</si>
  <si>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</si>
  <si>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</si>
  <si>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</si>
  <si>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</si>
  <si>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</si>
  <si>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</si>
  <si>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</si>
  <si>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</si>
  <si>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</si>
  <si>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</si>
  <si>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</si>
  <si>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</si>
  <si>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</si>
  <si>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</si>
  <si>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</si>
  <si>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</si>
  <si>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</si>
  <si>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</si>
  <si>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</si>
  <si>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</si>
  <si>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</si>
  <si>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</si>
  <si>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</si>
  <si>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</si>
  <si>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</si>
  <si>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</si>
  <si>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</si>
  <si>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</si>
  <si>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</si>
  <si>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</si>
  <si>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</si>
  <si>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</si>
  <si>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</si>
  <si>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</si>
  <si>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</si>
  <si>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</si>
  <si>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</si>
  <si>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</si>
  <si>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</si>
  <si>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</si>
  <si>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</si>
  <si>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</si>
  <si>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</si>
  <si>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</si>
  <si>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</si>
  <si>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</si>
  <si>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</si>
  <si>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</si>
  <si>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</si>
  <si>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</si>
  <si>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</si>
  <si>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</si>
  <si>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</si>
  <si>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</si>
  <si>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</si>
  <si>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</si>
  <si>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</si>
  <si>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</si>
  <si>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</si>
  <si>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</si>
  <si>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</si>
  <si>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</si>
  <si>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</si>
  <si>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</si>
  <si>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</si>
  <si>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</si>
  <si>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</si>
  <si>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</si>
  <si>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</si>
  <si>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</si>
  <si>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</si>
  <si>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</si>
  <si>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</si>
  <si>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</si>
  <si>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</si>
  <si>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</si>
  <si>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</si>
  <si>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</si>
  <si>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</si>
  <si>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</si>
  <si>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</si>
  <si>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</si>
  <si>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</si>
  <si>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</si>
  <si>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</si>
  <si>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</si>
  <si>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</si>
  <si>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</si>
  <si>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</si>
  <si>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</si>
  <si>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</si>
  <si>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</si>
  <si>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</si>
  <si>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</si>
  <si>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</si>
  <si>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</si>
  <si>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</si>
  <si>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</si>
  <si>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</si>
  <si>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</si>
  <si>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</si>
  <si>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</si>
  <si>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</si>
  <si>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</si>
  <si>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</si>
  <si>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</si>
  <si>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</si>
  <si>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</si>
  <si>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</si>
  <si>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</si>
  <si>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</si>
  <si>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</si>
  <si>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</si>
  <si>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</si>
  <si>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</si>
  <si>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</si>
  <si>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</si>
  <si>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</si>
  <si>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</si>
  <si>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</si>
  <si>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</si>
  <si>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</si>
  <si>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</si>
  <si>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</si>
  <si>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</si>
  <si>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</si>
  <si>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</si>
  <si>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</si>
  <si>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</si>
  <si>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</si>
  <si>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</si>
  <si>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401016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</si>
  <si>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</si>
  <si>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</si>
  <si>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</si>
  <si>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</si>
  <si>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</si>
  <si>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</si>
  <si>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</si>
  <si>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</si>
  <si>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</si>
  <si>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</si>
  <si>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</si>
  <si>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</si>
  <si>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</si>
  <si>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</si>
  <si>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</si>
  <si>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</si>
  <si>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</si>
  <si>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</si>
  <si>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</si>
  <si>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</si>
  <si>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</si>
  <si>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</si>
  <si>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</si>
  <si>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</si>
  <si>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</si>
  <si>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</si>
  <si>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</si>
  <si>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</si>
  <si>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</si>
  <si>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</si>
  <si>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</si>
  <si>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</si>
  <si>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</si>
  <si>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</si>
  <si>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</si>
  <si>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</si>
  <si>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</si>
  <si>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</si>
  <si>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</si>
  <si>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</si>
  <si>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</si>
  <si>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</si>
  <si>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</si>
  <si>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</si>
  <si>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</si>
  <si>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</si>
  <si>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</si>
  <si>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</si>
  <si>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</si>
  <si>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</si>
  <si>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</si>
  <si>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</si>
  <si>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</si>
  <si>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</si>
  <si>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</si>
  <si>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</si>
  <si>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</si>
  <si>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</si>
  <si>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</si>
  <si>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</si>
  <si>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</si>
  <si>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</si>
  <si>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</si>
  <si>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</si>
  <si>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</si>
  <si>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</si>
  <si>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</si>
  <si>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</si>
  <si>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</si>
  <si>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</si>
  <si>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</si>
  <si>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</si>
  <si>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</si>
  <si>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</si>
  <si>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</si>
  <si>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</si>
  <si>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</si>
  <si>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</si>
  <si>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</si>
  <si>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</si>
  <si>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</si>
  <si>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</si>
  <si>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</si>
  <si>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</si>
  <si>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</si>
  <si>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</si>
  <si>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</si>
  <si>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</si>
  <si>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</si>
  <si>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</si>
  <si>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</si>
  <si>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</si>
  <si>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</si>
  <si>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</si>
  <si>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</si>
  <si>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</si>
  <si>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</si>
  <si>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</si>
  <si>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</si>
  <si>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</si>
  <si>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</si>
  <si>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</si>
  <si>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</si>
  <si>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</si>
  <si>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</si>
  <si>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</si>
  <si>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</si>
  <si>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</si>
  <si>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</si>
  <si>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</si>
  <si>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</si>
  <si>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</si>
  <si>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</si>
  <si>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</si>
  <si>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</si>
  <si>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</si>
  <si>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</si>
  <si>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</si>
  <si>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</si>
  <si>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</si>
  <si>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</si>
  <si>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</si>
  <si>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</si>
  <si>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</si>
  <si>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</si>
  <si>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</si>
  <si>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</si>
  <si>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</si>
  <si>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</si>
  <si>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</si>
  <si>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</si>
  <si>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</si>
  <si>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</si>
  <si>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</si>
  <si>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</si>
  <si>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</si>
  <si>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</si>
  <si>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</si>
  <si>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</si>
  <si>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</si>
  <si>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</si>
  <si>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</si>
  <si>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</si>
  <si>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</si>
  <si>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</si>
  <si>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</si>
  <si>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</si>
  <si>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</si>
  <si>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</si>
  <si>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</si>
  <si>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</si>
  <si>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</si>
  <si>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</si>
  <si>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</si>
  <si>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</si>
  <si>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</si>
  <si>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</si>
  <si>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</si>
  <si>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</si>
  <si>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</si>
  <si>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</si>
  <si>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</si>
  <si>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</si>
  <si>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</si>
  <si>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</si>
  <si>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</si>
  <si>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</si>
  <si>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</si>
  <si>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</si>
  <si>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</si>
  <si>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</si>
  <si>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</si>
  <si>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</si>
  <si>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</si>
  <si>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</si>
  <si>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</si>
  <si>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</si>
  <si>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</si>
  <si>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</si>
  <si>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</si>
  <si>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</si>
  <si>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</si>
  <si>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</si>
  <si>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</si>
  <si>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</si>
  <si>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</si>
  <si>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</si>
  <si>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</si>
  <si>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</si>
  <si>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</si>
  <si>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</si>
  <si>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</si>
  <si>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</si>
  <si>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</si>
  <si>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</si>
  <si>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</si>
  <si>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</si>
  <si>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</si>
  <si>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</si>
  <si>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</si>
  <si>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</si>
  <si>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</si>
  <si>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</si>
  <si>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</si>
  <si>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</si>
  <si>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</si>
  <si>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</si>
  <si>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</si>
  <si>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</si>
  <si>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</si>
  <si>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</si>
  <si>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</si>
  <si>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</si>
  <si>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</si>
  <si>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</si>
  <si>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</si>
  <si>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</si>
  <si>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</si>
  <si>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</si>
  <si>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445.31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</si>
  <si>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</si>
  <si>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</si>
  <si>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</si>
  <si>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</si>
  <si>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</si>
  <si>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个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</si>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</sst>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5"/>
      <c r="B4" s="66"/>
      <c r="C4" s="2"/>
      <c r="D4" s="65" t="s">
        <v>1</v>
      </c>
      <c r="E4" s="66">
        <v>401016</v>
      </c>
      <c r="F4" s="66"/>
      <c r="G4" s="66"/>
      <c r="H4" s="66"/>
      <c r="I4" s="2"/>
    </row>
    <row r="5" ht="54" customHeight="1" spans="1:9">
      <c r="A5" s="65"/>
      <c r="B5" s="66"/>
      <c r="C5" s="2"/>
      <c r="D5" s="65" t="s">
        <v>2</v>
      </c>
      <c r="E5" s="66" t="s">
        <v>3</v>
      </c>
      <c r="F5" s="66"/>
      <c r="G5" s="66"/>
      <c r="H5" s="6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topLeftCell="A7" workbookViewId="0">
      <selection activeCell="B9" sqref="B9"/>
    </sheetView>
  </sheetViews>
  <sheetFormatPr defaultColWidth="9" defaultRowHeight="13.5" outlineLevelCol="1"/>
  <cols>
    <col min="1" max="1" width="9.85833333333333" style="59" customWidth="1"/>
    <col min="2" max="2" width="91.3833333333333" style="59" customWidth="1"/>
    <col min="3" max="3" width="9.7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3" t="s">
        <v>13</v>
      </c>
    </row>
    <row r="12" s="59" customFormat="1" ht="32.25" customHeight="1" spans="1:2">
      <c r="A12" s="62">
        <v>9</v>
      </c>
      <c r="B12" s="63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445.31</v>
      </c>
      <c r="C6" s="21" t="s">
        <v>40</v>
      </c>
      <c r="D6" s="46"/>
      <c r="E6" s="18" t="s">
        <v>41</v>
      </c>
      <c r="F6" s="19">
        <f>F7+F9</f>
        <v>445.31</v>
      </c>
      <c r="G6" s="21" t="s">
        <v>42</v>
      </c>
      <c r="H6" s="47">
        <f>F7</f>
        <v>440.47</v>
      </c>
    </row>
    <row r="7" ht="16.5" customHeight="1" spans="1:8">
      <c r="A7" s="21" t="s">
        <v>43</v>
      </c>
      <c r="B7" s="47">
        <v>445.31</v>
      </c>
      <c r="C7" s="21" t="s">
        <v>44</v>
      </c>
      <c r="D7" s="46"/>
      <c r="E7" s="21" t="s">
        <v>45</v>
      </c>
      <c r="F7" s="47">
        <v>440.47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>
        <v>4.84</v>
      </c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6">
        <f>B7</f>
        <v>445.31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4.84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445.31</v>
      </c>
      <c r="C37" s="18" t="s">
        <v>127</v>
      </c>
      <c r="D37" s="47">
        <f>D10</f>
        <v>445.31</v>
      </c>
      <c r="E37" s="18" t="s">
        <v>127</v>
      </c>
      <c r="F37" s="47">
        <f>D37</f>
        <v>445.31</v>
      </c>
      <c r="G37" s="18" t="s">
        <v>127</v>
      </c>
      <c r="H37" s="47">
        <f>F37</f>
        <v>445.31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445.31</v>
      </c>
      <c r="C40" s="18" t="s">
        <v>131</v>
      </c>
      <c r="D40" s="47">
        <f>D37</f>
        <v>445.31</v>
      </c>
      <c r="E40" s="18" t="s">
        <v>131</v>
      </c>
      <c r="F40" s="47">
        <f>D40</f>
        <v>445.31</v>
      </c>
      <c r="G40" s="18" t="s">
        <v>131</v>
      </c>
      <c r="H40" s="47">
        <f>F40</f>
        <v>445.31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49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5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53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3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3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4"/>
      <c r="B7" s="18" t="s">
        <v>135</v>
      </c>
      <c r="C7" s="47">
        <f>C8</f>
        <v>445.31</v>
      </c>
      <c r="D7" s="47">
        <f>D8</f>
        <v>445.31</v>
      </c>
      <c r="E7" s="47">
        <f>E8</f>
        <v>445.31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13" t="s">
        <v>153</v>
      </c>
      <c r="B8" s="20" t="str">
        <f>封面!E5</f>
        <v>蒸湘区中平小学</v>
      </c>
      <c r="C8" s="47">
        <f>D8</f>
        <v>445.31</v>
      </c>
      <c r="D8" s="47">
        <f>E8</f>
        <v>445.31</v>
      </c>
      <c r="E8" s="47">
        <f>'1收支总表'!B40</f>
        <v>445.31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445.31</v>
      </c>
      <c r="G6" s="47">
        <f>G7</f>
        <v>445.31</v>
      </c>
      <c r="H6" s="19"/>
      <c r="I6" s="19"/>
      <c r="J6" s="19"/>
      <c r="K6" s="19"/>
    </row>
    <row r="7" ht="22.5" customHeight="1" spans="1:11">
      <c r="A7" s="44" t="s">
        <v>166</v>
      </c>
      <c r="B7" s="44"/>
      <c r="C7" s="44"/>
      <c r="D7" s="45">
        <v>205</v>
      </c>
      <c r="E7" s="45" t="s">
        <v>167</v>
      </c>
      <c r="F7" s="47">
        <f>F8</f>
        <v>445.31</v>
      </c>
      <c r="G7" s="47">
        <f>G8</f>
        <v>445.31</v>
      </c>
      <c r="H7" s="56"/>
      <c r="I7" s="56"/>
      <c r="J7" s="56"/>
      <c r="K7" s="56"/>
    </row>
    <row r="8" ht="22.5" customHeight="1" spans="1:11">
      <c r="A8" s="44" t="s">
        <v>166</v>
      </c>
      <c r="B8" s="44" t="s">
        <v>168</v>
      </c>
      <c r="C8" s="44"/>
      <c r="D8" s="45">
        <v>20502</v>
      </c>
      <c r="E8" s="45" t="s">
        <v>169</v>
      </c>
      <c r="F8" s="47">
        <f>F9</f>
        <v>445.31</v>
      </c>
      <c r="G8" s="47">
        <f>G9</f>
        <v>445.31</v>
      </c>
      <c r="H8" s="56"/>
      <c r="I8" s="56"/>
      <c r="J8" s="56"/>
      <c r="K8" s="56"/>
    </row>
    <row r="9" s="11" customFormat="1" ht="22.5" customHeight="1" spans="1:11">
      <c r="A9" s="44" t="s">
        <v>166</v>
      </c>
      <c r="B9" s="44" t="s">
        <v>168</v>
      </c>
      <c r="C9" s="44" t="s">
        <v>168</v>
      </c>
      <c r="D9" s="45">
        <v>2050202</v>
      </c>
      <c r="E9" s="45" t="s">
        <v>170</v>
      </c>
      <c r="F9" s="47">
        <f>G9</f>
        <v>445.31</v>
      </c>
      <c r="G9" s="47">
        <f>'2收入总表'!E8</f>
        <v>445.31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F11" sqref="F11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171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445.31</v>
      </c>
      <c r="G6" s="19">
        <f t="shared" ref="G6:O6" si="0">G7</f>
        <v>440.47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4.84</v>
      </c>
      <c r="P6" s="19"/>
      <c r="Q6" s="19"/>
      <c r="R6" s="19"/>
      <c r="S6" s="19"/>
      <c r="T6" s="19"/>
    </row>
    <row r="7" ht="22.5" customHeight="1" spans="1:20">
      <c r="A7" s="44" t="s">
        <v>166</v>
      </c>
      <c r="B7" s="44"/>
      <c r="C7" s="44"/>
      <c r="D7" s="20">
        <v>401016</v>
      </c>
      <c r="E7" s="20" t="s">
        <v>167</v>
      </c>
      <c r="F7" s="19">
        <f>F8</f>
        <v>445.31</v>
      </c>
      <c r="G7" s="19">
        <f t="shared" ref="G7:O7" si="1">G8</f>
        <v>440.47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4.84</v>
      </c>
      <c r="P7" s="19"/>
      <c r="Q7" s="19"/>
      <c r="R7" s="19"/>
      <c r="S7" s="19"/>
      <c r="T7" s="19"/>
    </row>
    <row r="8" ht="22.5" customHeight="1" spans="1:20">
      <c r="A8" s="44" t="s">
        <v>166</v>
      </c>
      <c r="B8" s="44" t="s">
        <v>168</v>
      </c>
      <c r="C8" s="44"/>
      <c r="D8" s="20">
        <f>D7</f>
        <v>401016</v>
      </c>
      <c r="E8" s="45" t="s">
        <v>169</v>
      </c>
      <c r="F8" s="19">
        <f>F9</f>
        <v>445.31</v>
      </c>
      <c r="G8" s="19">
        <f t="shared" ref="G8:O8" si="2">G9</f>
        <v>440.47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4.84</v>
      </c>
      <c r="P8" s="19"/>
      <c r="Q8" s="19"/>
      <c r="R8" s="19"/>
      <c r="S8" s="19"/>
      <c r="T8" s="19"/>
    </row>
    <row r="9" ht="22.5" customHeight="1" spans="1:20">
      <c r="A9" s="44" t="s">
        <v>166</v>
      </c>
      <c r="B9" s="44" t="s">
        <v>168</v>
      </c>
      <c r="C9" s="44" t="s">
        <v>168</v>
      </c>
      <c r="D9" s="20">
        <f>D8</f>
        <v>401016</v>
      </c>
      <c r="E9" s="45" t="s">
        <v>170</v>
      </c>
      <c r="F9" s="19">
        <f>G9+O9</f>
        <v>445.31</v>
      </c>
      <c r="G9" s="19">
        <f>'1收支总表'!F7</f>
        <v>440.47</v>
      </c>
      <c r="H9" s="19"/>
      <c r="I9" s="19"/>
      <c r="J9" s="19"/>
      <c r="K9" s="19"/>
      <c r="L9" s="19"/>
      <c r="M9" s="19"/>
      <c r="N9" s="19"/>
      <c r="O9" s="19">
        <f>'1收支总表'!H14</f>
        <v>4.84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E13" sqref="E13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189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155</v>
      </c>
      <c r="B4" s="6"/>
      <c r="C4" s="6"/>
      <c r="D4" s="53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3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445.31</v>
      </c>
      <c r="G6" s="19">
        <f>G7</f>
        <v>445.31</v>
      </c>
      <c r="H6" s="19">
        <f>H7</f>
        <v>440.47</v>
      </c>
      <c r="I6" s="19">
        <f>I7</f>
        <v>0</v>
      </c>
      <c r="J6" s="19">
        <f>J7</f>
        <v>4.84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166</v>
      </c>
      <c r="B7" s="44"/>
      <c r="C7" s="44"/>
      <c r="D7" s="20">
        <v>401016</v>
      </c>
      <c r="E7" s="20" t="s">
        <v>167</v>
      </c>
      <c r="F7" s="19">
        <f>F8</f>
        <v>445.31</v>
      </c>
      <c r="G7" s="19">
        <f>G8</f>
        <v>445.31</v>
      </c>
      <c r="H7" s="19">
        <f>H8</f>
        <v>440.47</v>
      </c>
      <c r="I7" s="19">
        <f>I8</f>
        <v>0</v>
      </c>
      <c r="J7" s="19">
        <f>J8</f>
        <v>4.84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166</v>
      </c>
      <c r="B8" s="44" t="s">
        <v>168</v>
      </c>
      <c r="C8" s="44"/>
      <c r="D8" s="20">
        <f>D7</f>
        <v>401016</v>
      </c>
      <c r="E8" s="45" t="s">
        <v>169</v>
      </c>
      <c r="F8" s="19">
        <f>F9</f>
        <v>445.31</v>
      </c>
      <c r="G8" s="19">
        <f>G9</f>
        <v>445.31</v>
      </c>
      <c r="H8" s="19">
        <f>H9</f>
        <v>440.47</v>
      </c>
      <c r="I8" s="19">
        <f>I9</f>
        <v>0</v>
      </c>
      <c r="J8" s="19">
        <f>J9</f>
        <v>4.84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166</v>
      </c>
      <c r="B9" s="44" t="s">
        <v>168</v>
      </c>
      <c r="C9" s="44" t="s">
        <v>168</v>
      </c>
      <c r="D9" s="20">
        <f>D8</f>
        <v>401016</v>
      </c>
      <c r="E9" s="45" t="s">
        <v>170</v>
      </c>
      <c r="F9" s="19">
        <f>G9</f>
        <v>445.31</v>
      </c>
      <c r="G9" s="19">
        <f>H9+J9</f>
        <v>445.31</v>
      </c>
      <c r="H9" s="19">
        <f>'4支出分类(政府预算)'!G9</f>
        <v>440.47</v>
      </c>
      <c r="I9" s="19"/>
      <c r="J9" s="19">
        <f>'4支出分类(政府预算)'!O9</f>
        <v>4.84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"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200</v>
      </c>
      <c r="B6" s="19">
        <f>B7</f>
        <v>445.31</v>
      </c>
      <c r="C6" s="18" t="s">
        <v>201</v>
      </c>
      <c r="D6" s="19">
        <f>D11</f>
        <v>445.31</v>
      </c>
      <c r="E6" s="2"/>
    </row>
    <row r="7" ht="20.25" customHeight="1" spans="1:5">
      <c r="A7" s="21" t="s">
        <v>202</v>
      </c>
      <c r="B7" s="19">
        <f>B8</f>
        <v>445.31</v>
      </c>
      <c r="C7" s="21" t="s">
        <v>40</v>
      </c>
      <c r="D7" s="19"/>
      <c r="E7" s="2"/>
    </row>
    <row r="8" ht="20.25" customHeight="1" spans="1:5">
      <c r="A8" s="21" t="s">
        <v>203</v>
      </c>
      <c r="B8" s="19">
        <f>'2收入总表'!D8</f>
        <v>445.31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204</v>
      </c>
      <c r="B10" s="47"/>
      <c r="C10" s="21" t="s">
        <v>52</v>
      </c>
      <c r="D10" s="46"/>
      <c r="E10" s="2"/>
    </row>
    <row r="11" ht="20.25" customHeight="1" spans="1:5">
      <c r="A11" s="21" t="s">
        <v>205</v>
      </c>
      <c r="B11" s="47"/>
      <c r="C11" s="21" t="s">
        <v>56</v>
      </c>
      <c r="D11" s="46">
        <f>B6</f>
        <v>445.31</v>
      </c>
      <c r="E11" s="2"/>
    </row>
    <row r="12" ht="20.25" customHeight="1" spans="1:5">
      <c r="A12" s="21" t="s">
        <v>206</v>
      </c>
      <c r="B12" s="47"/>
      <c r="C12" s="21" t="s">
        <v>60</v>
      </c>
      <c r="D12" s="46"/>
      <c r="E12" s="2"/>
    </row>
    <row r="13" ht="20.25" customHeight="1" spans="1:5">
      <c r="A13" s="18" t="s">
        <v>207</v>
      </c>
      <c r="B13" s="19"/>
      <c r="C13" s="21" t="s">
        <v>64</v>
      </c>
      <c r="D13" s="46"/>
      <c r="E13" s="2"/>
    </row>
    <row r="14" ht="20.25" customHeight="1" spans="1:5">
      <c r="A14" s="21" t="s">
        <v>202</v>
      </c>
      <c r="B14" s="47"/>
      <c r="C14" s="21" t="s">
        <v>68</v>
      </c>
      <c r="D14" s="46"/>
      <c r="E14" s="2"/>
    </row>
    <row r="15" ht="20.25" customHeight="1" spans="1:5">
      <c r="A15" s="21" t="s">
        <v>204</v>
      </c>
      <c r="B15" s="47"/>
      <c r="C15" s="21" t="s">
        <v>72</v>
      </c>
      <c r="D15" s="46"/>
      <c r="E15" s="2"/>
    </row>
    <row r="16" ht="20.25" customHeight="1" spans="1:5">
      <c r="A16" s="21" t="s">
        <v>205</v>
      </c>
      <c r="B16" s="47"/>
      <c r="C16" s="21" t="s">
        <v>76</v>
      </c>
      <c r="D16" s="46"/>
      <c r="E16" s="2"/>
    </row>
    <row r="17" ht="20.25" customHeight="1" spans="1:5">
      <c r="A17" s="21" t="s">
        <v>206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208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209</v>
      </c>
      <c r="B40" s="19">
        <f>B6</f>
        <v>445.31</v>
      </c>
      <c r="C40" s="6" t="s">
        <v>210</v>
      </c>
      <c r="D40" s="22">
        <f>D6</f>
        <v>445.31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15" sqref="E15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445.31</v>
      </c>
      <c r="G7" s="19">
        <f>G8</f>
        <v>445.31</v>
      </c>
      <c r="H7" s="19">
        <f>H8</f>
        <v>440.47</v>
      </c>
      <c r="I7" s="19">
        <f>I8</f>
        <v>4.84</v>
      </c>
      <c r="J7" s="19"/>
      <c r="K7" s="19"/>
    </row>
    <row r="8" ht="22.5" customHeight="1" spans="1:11">
      <c r="A8" s="44" t="s">
        <v>166</v>
      </c>
      <c r="B8" s="44"/>
      <c r="C8" s="44"/>
      <c r="D8" s="20">
        <v>401016</v>
      </c>
      <c r="E8" s="20" t="s">
        <v>167</v>
      </c>
      <c r="F8" s="19">
        <f>F9</f>
        <v>445.31</v>
      </c>
      <c r="G8" s="19">
        <f>G9</f>
        <v>445.31</v>
      </c>
      <c r="H8" s="19">
        <f>H9</f>
        <v>440.47</v>
      </c>
      <c r="I8" s="19">
        <f>I9</f>
        <v>4.84</v>
      </c>
      <c r="J8" s="19"/>
      <c r="K8" s="19"/>
    </row>
    <row r="9" ht="22.5" customHeight="1" spans="1:11">
      <c r="A9" s="44" t="s">
        <v>166</v>
      </c>
      <c r="B9" s="44" t="s">
        <v>168</v>
      </c>
      <c r="C9" s="44"/>
      <c r="D9" s="20">
        <f>D8</f>
        <v>401016</v>
      </c>
      <c r="E9" s="45" t="s">
        <v>169</v>
      </c>
      <c r="F9" s="19">
        <f>F10</f>
        <v>445.31</v>
      </c>
      <c r="G9" s="19">
        <f>G10</f>
        <v>445.31</v>
      </c>
      <c r="H9" s="19">
        <f>H10</f>
        <v>440.47</v>
      </c>
      <c r="I9" s="19">
        <f>I10</f>
        <v>4.84</v>
      </c>
      <c r="J9" s="19"/>
      <c r="K9" s="19"/>
    </row>
    <row r="10" ht="22.5" customHeight="1" spans="1:11">
      <c r="A10" s="44" t="s">
        <v>166</v>
      </c>
      <c r="B10" s="44" t="s">
        <v>168</v>
      </c>
      <c r="C10" s="44" t="s">
        <v>168</v>
      </c>
      <c r="D10" s="20">
        <f>D9</f>
        <v>401016</v>
      </c>
      <c r="E10" s="45" t="s">
        <v>170</v>
      </c>
      <c r="F10" s="19">
        <f>G10</f>
        <v>445.31</v>
      </c>
      <c r="G10" s="19">
        <f>H10+I10</f>
        <v>445.31</v>
      </c>
      <c r="H10" s="19">
        <f>'5支出分类（部门预算）'!H9</f>
        <v>440.47</v>
      </c>
      <c r="I10" s="19">
        <f>'5支出分类（部门预算）'!J9</f>
        <v>4.84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C13" sqref="C13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214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215</v>
      </c>
    </row>
    <row r="4" s="23" customFormat="1" ht="23.1" customHeight="1" spans="1:3">
      <c r="A4" s="37" t="s">
        <v>216</v>
      </c>
      <c r="B4" s="29" t="s">
        <v>217</v>
      </c>
      <c r="C4" s="29" t="s">
        <v>218</v>
      </c>
    </row>
    <row r="5" s="24" customFormat="1" ht="23.1" customHeight="1" spans="1:3">
      <c r="A5" s="38"/>
      <c r="B5" s="39" t="s">
        <v>135</v>
      </c>
      <c r="C5" s="40">
        <f>C6+C15</f>
        <v>445.31</v>
      </c>
    </row>
    <row r="6" s="23" customFormat="1" ht="23.1" customHeight="1" spans="1:3">
      <c r="A6" s="41">
        <v>501</v>
      </c>
      <c r="B6" s="42" t="s">
        <v>175</v>
      </c>
      <c r="C6" s="40">
        <f>C7+C8+C9</f>
        <v>440.47</v>
      </c>
    </row>
    <row r="7" s="23" customFormat="1" ht="23.1" customHeight="1" spans="1:3">
      <c r="A7" s="41">
        <v>50101</v>
      </c>
      <c r="B7" s="42" t="s">
        <v>219</v>
      </c>
      <c r="C7" s="40">
        <f>135.91+14.13+80.17+1.04+22.51+69.99</f>
        <v>323.75</v>
      </c>
    </row>
    <row r="8" s="23" customFormat="1" ht="23.1" customHeight="1" spans="1:3">
      <c r="A8" s="41">
        <v>50102</v>
      </c>
      <c r="B8" s="42" t="s">
        <v>220</v>
      </c>
      <c r="C8" s="40">
        <f>445.31-367.39</f>
        <v>77.92</v>
      </c>
    </row>
    <row r="9" s="23" customFormat="1" ht="23.1" customHeight="1" spans="1:3">
      <c r="A9" s="41">
        <v>50103</v>
      </c>
      <c r="B9" s="42" t="s">
        <v>221</v>
      </c>
      <c r="C9" s="40">
        <v>38.8</v>
      </c>
    </row>
    <row r="10" s="23" customFormat="1" ht="23.1" customHeight="1" spans="1:3">
      <c r="A10" s="43" t="s">
        <v>222</v>
      </c>
      <c r="B10" s="39" t="s">
        <v>176</v>
      </c>
      <c r="C10" s="40">
        <v>0</v>
      </c>
    </row>
    <row r="11" s="23" customFormat="1" ht="23.1" customHeight="1" spans="1:3">
      <c r="A11" s="43" t="s">
        <v>223</v>
      </c>
      <c r="B11" s="39" t="s">
        <v>224</v>
      </c>
      <c r="C11" s="40">
        <v>0</v>
      </c>
    </row>
    <row r="12" s="23" customFormat="1" ht="23.1" customHeight="1" spans="1:3">
      <c r="A12" s="43" t="s">
        <v>225</v>
      </c>
      <c r="B12" s="39" t="s">
        <v>226</v>
      </c>
      <c r="C12" s="40">
        <v>0</v>
      </c>
    </row>
    <row r="13" s="23" customFormat="1" ht="23.1" customHeight="1" spans="1:3">
      <c r="A13" s="43" t="s">
        <v>227</v>
      </c>
      <c r="B13" s="39" t="s">
        <v>228</v>
      </c>
      <c r="C13" s="40">
        <v>0</v>
      </c>
    </row>
    <row r="14" s="23" customFormat="1" ht="23.1" customHeight="1" spans="1:3">
      <c r="A14" s="43" t="s">
        <v>229</v>
      </c>
      <c r="B14" s="39" t="s">
        <v>230</v>
      </c>
      <c r="C14" s="40">
        <v>0</v>
      </c>
    </row>
    <row r="15" s="23" customFormat="1" ht="23.1" customHeight="1" spans="1:3">
      <c r="A15" s="41">
        <v>509</v>
      </c>
      <c r="B15" s="42" t="s">
        <v>183</v>
      </c>
      <c r="C15" s="40">
        <f>C18</f>
        <v>4.84</v>
      </c>
    </row>
    <row r="16" s="23" customFormat="1" ht="23.1" customHeight="1" spans="1:3">
      <c r="A16" s="41">
        <v>50901</v>
      </c>
      <c r="B16" s="42" t="s">
        <v>231</v>
      </c>
      <c r="C16" s="40">
        <v>0</v>
      </c>
    </row>
    <row r="17" s="23" customFormat="1" ht="23.1" customHeight="1" spans="1:3">
      <c r="A17" s="41">
        <v>50905</v>
      </c>
      <c r="B17" s="42" t="s">
        <v>232</v>
      </c>
      <c r="C17" s="40">
        <v>0</v>
      </c>
    </row>
    <row r="18" s="23" customFormat="1" ht="23.1" customHeight="1" spans="1:3">
      <c r="A18" s="41">
        <v>50999</v>
      </c>
      <c r="B18" s="42" t="s">
        <v>233</v>
      </c>
      <c r="C18" s="40">
        <v>4.84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H16" sqref="H16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234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215</v>
      </c>
      <c r="D3" s="26"/>
    </row>
    <row r="4" s="23" customFormat="1" ht="23.1" customHeight="1" spans="1:4">
      <c r="A4" s="29" t="s">
        <v>235</v>
      </c>
      <c r="B4" s="29" t="s">
        <v>236</v>
      </c>
      <c r="C4" s="29" t="s">
        <v>218</v>
      </c>
      <c r="D4" s="26"/>
    </row>
    <row r="5" s="24" customFormat="1" ht="23.1" customHeight="1" spans="1:4">
      <c r="A5" s="30"/>
      <c r="B5" s="31" t="s">
        <v>135</v>
      </c>
      <c r="C5" s="32">
        <f>C6+C17</f>
        <v>445.31</v>
      </c>
      <c r="D5" s="33"/>
    </row>
    <row r="6" s="23" customFormat="1" ht="23.1" customHeight="1" spans="1:4">
      <c r="A6" s="30" t="s">
        <v>237</v>
      </c>
      <c r="B6" s="31" t="s">
        <v>191</v>
      </c>
      <c r="C6" s="32">
        <f>C7+C8+C9+C10+C11+C12+C13+C14+C15+C16</f>
        <v>440.47</v>
      </c>
      <c r="D6" s="26"/>
    </row>
    <row r="7" s="23" customFormat="1" ht="23.1" customHeight="1" spans="1:4">
      <c r="A7" s="30" t="s">
        <v>238</v>
      </c>
      <c r="B7" s="31" t="s">
        <v>239</v>
      </c>
      <c r="C7" s="32">
        <v>135.91</v>
      </c>
      <c r="D7" s="26"/>
    </row>
    <row r="8" s="23" customFormat="1" ht="23.1" customHeight="1" spans="1:4">
      <c r="A8" s="30" t="s">
        <v>240</v>
      </c>
      <c r="B8" s="31" t="s">
        <v>241</v>
      </c>
      <c r="C8" s="32">
        <f>14.13+80.17+1.04+22.51</f>
        <v>117.85</v>
      </c>
      <c r="D8" s="26"/>
    </row>
    <row r="9" s="23" customFormat="1" ht="23.1" customHeight="1" spans="1:4">
      <c r="A9" s="30" t="s">
        <v>242</v>
      </c>
      <c r="B9" s="31" t="s">
        <v>243</v>
      </c>
      <c r="C9" s="32">
        <v>0</v>
      </c>
      <c r="D9" s="26"/>
    </row>
    <row r="10" s="23" customFormat="1" ht="23.1" customHeight="1" spans="1:4">
      <c r="A10" s="30" t="s">
        <v>244</v>
      </c>
      <c r="B10" s="31" t="s">
        <v>245</v>
      </c>
      <c r="C10" s="32">
        <v>69.99</v>
      </c>
      <c r="D10" s="26"/>
    </row>
    <row r="11" s="23" customFormat="1" ht="23.1" customHeight="1" spans="1:4">
      <c r="A11" s="30" t="s">
        <v>246</v>
      </c>
      <c r="B11" s="31" t="s">
        <v>247</v>
      </c>
      <c r="C11" s="32">
        <v>45.77</v>
      </c>
      <c r="D11" s="26"/>
    </row>
    <row r="12" s="23" customFormat="1" ht="23.1" customHeight="1" spans="1:4">
      <c r="A12" s="30" t="s">
        <v>248</v>
      </c>
      <c r="B12" s="31" t="s">
        <v>249</v>
      </c>
      <c r="C12" s="32">
        <v>0</v>
      </c>
      <c r="D12" s="26"/>
    </row>
    <row r="13" s="23" customFormat="1" ht="23.1" customHeight="1" spans="1:4">
      <c r="A13" s="30" t="s">
        <v>250</v>
      </c>
      <c r="B13" s="31" t="s">
        <v>251</v>
      </c>
      <c r="C13" s="32">
        <f>445.31-413.16</f>
        <v>32.15</v>
      </c>
      <c r="D13" s="26"/>
    </row>
    <row r="14" s="23" customFormat="1" ht="23.1" customHeight="1" spans="1:4">
      <c r="A14" s="30" t="s">
        <v>252</v>
      </c>
      <c r="B14" s="31" t="s">
        <v>253</v>
      </c>
      <c r="C14" s="32">
        <v>0</v>
      </c>
      <c r="D14" s="26"/>
    </row>
    <row r="15" s="23" customFormat="1" ht="23.1" customHeight="1" spans="1:4">
      <c r="A15" s="30" t="s">
        <v>254</v>
      </c>
      <c r="B15" s="31" t="s">
        <v>255</v>
      </c>
      <c r="C15" s="32">
        <v>38.8</v>
      </c>
      <c r="D15" s="26"/>
    </row>
    <row r="16" s="23" customFormat="1" ht="23.1" customHeight="1" spans="1:4">
      <c r="A16" s="30" t="s">
        <v>256</v>
      </c>
      <c r="B16" s="31" t="s">
        <v>257</v>
      </c>
      <c r="C16" s="32">
        <v>0</v>
      </c>
      <c r="D16" s="26"/>
    </row>
    <row r="17" s="23" customFormat="1" ht="23.1" customHeight="1" spans="1:4">
      <c r="A17" s="30" t="s">
        <v>258</v>
      </c>
      <c r="B17" s="31" t="s">
        <v>183</v>
      </c>
      <c r="C17" s="32">
        <f>C18+C20</f>
        <v>4.84</v>
      </c>
      <c r="D17" s="26"/>
    </row>
    <row r="18" s="23" customFormat="1" ht="23.1" customHeight="1" spans="1:4">
      <c r="A18" s="30" t="s">
        <v>259</v>
      </c>
      <c r="B18" s="31"/>
      <c r="C18" s="32"/>
      <c r="D18" s="26"/>
    </row>
    <row r="19" s="23" customFormat="1" ht="23.1" customHeight="1" spans="1:4">
      <c r="A19" s="30" t="s">
        <v>260</v>
      </c>
      <c r="B19" s="31"/>
      <c r="C19" s="32"/>
      <c r="D19" s="26"/>
    </row>
    <row r="20" s="23" customFormat="1" ht="23.1" customHeight="1" spans="1:4">
      <c r="A20" s="30" t="s">
        <v>261</v>
      </c>
      <c r="B20" s="31" t="s">
        <v>262</v>
      </c>
      <c r="C20" s="32">
        <v>4.84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F12" sqref="F12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440.47</v>
      </c>
      <c r="G6" s="22">
        <f>G7</f>
        <v>440.47</v>
      </c>
      <c r="H6" s="22">
        <f>H7</f>
        <v>323.75</v>
      </c>
      <c r="I6" s="22">
        <f>I7</f>
        <v>77.92</v>
      </c>
      <c r="J6" s="22">
        <f>J7</f>
        <v>38.8</v>
      </c>
      <c r="K6" s="22"/>
      <c r="L6" s="22"/>
      <c r="M6" s="22"/>
      <c r="N6" s="22"/>
    </row>
    <row r="7" ht="22.5" customHeight="1" spans="1:14">
      <c r="A7" s="14" t="s">
        <v>166</v>
      </c>
      <c r="B7" s="14"/>
      <c r="C7" s="14"/>
      <c r="D7" s="20">
        <v>401016</v>
      </c>
      <c r="E7" s="20" t="s">
        <v>167</v>
      </c>
      <c r="F7" s="22">
        <f>F8</f>
        <v>440.47</v>
      </c>
      <c r="G7" s="22">
        <f>G8</f>
        <v>440.47</v>
      </c>
      <c r="H7" s="22">
        <f>H8</f>
        <v>323.75</v>
      </c>
      <c r="I7" s="22">
        <f>I8</f>
        <v>77.92</v>
      </c>
      <c r="J7" s="22">
        <f>J8</f>
        <v>38.8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168</v>
      </c>
      <c r="C8" s="14"/>
      <c r="D8" s="20">
        <f>D7</f>
        <v>401016</v>
      </c>
      <c r="E8" s="20" t="s">
        <v>169</v>
      </c>
      <c r="F8" s="22">
        <f>F9</f>
        <v>440.47</v>
      </c>
      <c r="G8" s="22">
        <f>G9</f>
        <v>440.47</v>
      </c>
      <c r="H8" s="22">
        <f>H9</f>
        <v>323.75</v>
      </c>
      <c r="I8" s="22">
        <f>I9</f>
        <v>77.92</v>
      </c>
      <c r="J8" s="22">
        <f>J9</f>
        <v>38.8</v>
      </c>
      <c r="K8" s="22"/>
      <c r="L8" s="22"/>
      <c r="M8" s="22"/>
      <c r="N8" s="22"/>
    </row>
    <row r="9" ht="22.5" customHeight="1" spans="1:14">
      <c r="A9" s="14" t="s">
        <v>166</v>
      </c>
      <c r="B9" s="14" t="s">
        <v>168</v>
      </c>
      <c r="C9" s="14" t="s">
        <v>168</v>
      </c>
      <c r="D9" s="20">
        <f>D8</f>
        <v>401016</v>
      </c>
      <c r="E9" s="20" t="s">
        <v>170</v>
      </c>
      <c r="F9" s="22">
        <f>G9</f>
        <v>440.47</v>
      </c>
      <c r="G9" s="22">
        <f>'8一般公共预算基本支出表（政府预算）'!C6</f>
        <v>440.47</v>
      </c>
      <c r="H9" s="22">
        <f>'8一般公共预算基本支出表（政府预算）'!C7</f>
        <v>323.75</v>
      </c>
      <c r="I9" s="22">
        <f>G9-H9-J9</f>
        <v>77.92</v>
      </c>
      <c r="J9" s="22">
        <f>'8一般公共预算基本支出表（政府预算）'!C9</f>
        <v>38.8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F15" sqref="F15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440.47</v>
      </c>
      <c r="G6" s="19">
        <f t="shared" ref="G6:R6" si="0">G7</f>
        <v>323.75</v>
      </c>
      <c r="H6" s="19">
        <f t="shared" si="0"/>
        <v>135.91</v>
      </c>
      <c r="I6" s="19">
        <f t="shared" si="0"/>
        <v>117.85</v>
      </c>
      <c r="J6" s="19">
        <f t="shared" si="0"/>
        <v>0</v>
      </c>
      <c r="K6" s="19">
        <f t="shared" si="0"/>
        <v>69.99</v>
      </c>
      <c r="L6" s="19">
        <f t="shared" si="0"/>
        <v>77.92</v>
      </c>
      <c r="M6" s="19">
        <f t="shared" si="0"/>
        <v>45.77</v>
      </c>
      <c r="N6" s="19">
        <f t="shared" si="0"/>
        <v>0</v>
      </c>
      <c r="O6" s="19">
        <f t="shared" si="0"/>
        <v>32.15</v>
      </c>
      <c r="P6" s="19">
        <f t="shared" si="0"/>
        <v>0</v>
      </c>
      <c r="Q6" s="19">
        <f t="shared" si="0"/>
        <v>0</v>
      </c>
      <c r="R6" s="19">
        <f t="shared" si="0"/>
        <v>38.8</v>
      </c>
      <c r="S6" s="19"/>
      <c r="T6" s="19"/>
      <c r="U6" s="19"/>
      <c r="V6" s="19"/>
    </row>
    <row r="7" ht="22.5" customHeight="1" spans="1:22">
      <c r="A7" s="14" t="s">
        <v>166</v>
      </c>
      <c r="B7" s="14"/>
      <c r="C7" s="14"/>
      <c r="D7" s="20">
        <v>401016</v>
      </c>
      <c r="E7" s="20" t="s">
        <v>167</v>
      </c>
      <c r="F7" s="19">
        <f>F8</f>
        <v>440.47</v>
      </c>
      <c r="G7" s="19">
        <f t="shared" ref="G7:R7" si="1">G8</f>
        <v>323.75</v>
      </c>
      <c r="H7" s="19">
        <f t="shared" si="1"/>
        <v>135.91</v>
      </c>
      <c r="I7" s="19">
        <f t="shared" si="1"/>
        <v>117.85</v>
      </c>
      <c r="J7" s="19">
        <f t="shared" si="1"/>
        <v>0</v>
      </c>
      <c r="K7" s="19">
        <f t="shared" si="1"/>
        <v>69.99</v>
      </c>
      <c r="L7" s="19">
        <f t="shared" si="1"/>
        <v>77.92</v>
      </c>
      <c r="M7" s="19">
        <f t="shared" si="1"/>
        <v>45.77</v>
      </c>
      <c r="N7" s="19">
        <f t="shared" si="1"/>
        <v>0</v>
      </c>
      <c r="O7" s="19">
        <f t="shared" si="1"/>
        <v>32.15</v>
      </c>
      <c r="P7" s="19">
        <f t="shared" si="1"/>
        <v>0</v>
      </c>
      <c r="Q7" s="19">
        <f t="shared" si="1"/>
        <v>0</v>
      </c>
      <c r="R7" s="19">
        <f t="shared" si="1"/>
        <v>38.8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168</v>
      </c>
      <c r="C8" s="14"/>
      <c r="D8" s="20">
        <f>D7</f>
        <v>401016</v>
      </c>
      <c r="E8" s="20" t="s">
        <v>169</v>
      </c>
      <c r="F8" s="19">
        <f>F9</f>
        <v>440.47</v>
      </c>
      <c r="G8" s="19">
        <f t="shared" ref="G8:R8" si="2">G9</f>
        <v>323.75</v>
      </c>
      <c r="H8" s="19">
        <f t="shared" si="2"/>
        <v>135.91</v>
      </c>
      <c r="I8" s="19">
        <f t="shared" si="2"/>
        <v>117.85</v>
      </c>
      <c r="J8" s="19">
        <f t="shared" si="2"/>
        <v>0</v>
      </c>
      <c r="K8" s="19">
        <f t="shared" si="2"/>
        <v>69.99</v>
      </c>
      <c r="L8" s="19">
        <f t="shared" si="2"/>
        <v>77.92</v>
      </c>
      <c r="M8" s="19">
        <f t="shared" si="2"/>
        <v>45.77</v>
      </c>
      <c r="N8" s="19">
        <f t="shared" si="2"/>
        <v>0</v>
      </c>
      <c r="O8" s="19">
        <f t="shared" si="2"/>
        <v>32.15</v>
      </c>
      <c r="P8" s="19">
        <f t="shared" si="2"/>
        <v>0</v>
      </c>
      <c r="Q8" s="19">
        <f t="shared" si="2"/>
        <v>0</v>
      </c>
      <c r="R8" s="19">
        <f t="shared" si="2"/>
        <v>38.8</v>
      </c>
      <c r="S8" s="19"/>
      <c r="T8" s="19"/>
      <c r="U8" s="19"/>
      <c r="V8" s="19"/>
    </row>
    <row r="9" ht="22.5" customHeight="1" spans="1:22">
      <c r="A9" s="14" t="s">
        <v>166</v>
      </c>
      <c r="B9" s="14" t="s">
        <v>168</v>
      </c>
      <c r="C9" s="14" t="s">
        <v>168</v>
      </c>
      <c r="D9" s="20">
        <f>D8</f>
        <v>401016</v>
      </c>
      <c r="E9" s="20" t="s">
        <v>170</v>
      </c>
      <c r="F9" s="19">
        <f>G9+L9+R9</f>
        <v>440.47</v>
      </c>
      <c r="G9" s="19">
        <f>H9+I9+J9+K9</f>
        <v>323.75</v>
      </c>
      <c r="H9" s="19">
        <f>'9一般公共预算基本支出表（部门预算）'!C7</f>
        <v>135.91</v>
      </c>
      <c r="I9" s="19">
        <f>'9一般公共预算基本支出表（部门预算）'!C8</f>
        <v>117.85</v>
      </c>
      <c r="J9" s="19"/>
      <c r="K9" s="19">
        <f>'9一般公共预算基本支出表（部门预算）'!C10</f>
        <v>69.99</v>
      </c>
      <c r="L9" s="19">
        <f>M9+N9+O9+P9+Q9</f>
        <v>77.92</v>
      </c>
      <c r="M9" s="19">
        <f>'9一般公共预算基本支出表（部门预算）'!C11</f>
        <v>45.77</v>
      </c>
      <c r="N9" s="19"/>
      <c r="O9" s="19">
        <f>'9一般公共预算基本支出表（部门预算）'!C13</f>
        <v>32.15</v>
      </c>
      <c r="P9" s="19"/>
      <c r="Q9" s="19"/>
      <c r="R9" s="19">
        <f>'10工资福利(政府预算)'!J9</f>
        <v>38.8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20" sqref="E20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4.84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4.84</v>
      </c>
    </row>
    <row r="7" ht="22.5" customHeight="1" spans="1:11">
      <c r="A7" s="14" t="s">
        <v>166</v>
      </c>
      <c r="B7" s="14"/>
      <c r="C7" s="14"/>
      <c r="D7" s="20">
        <v>401016</v>
      </c>
      <c r="E7" s="20" t="s">
        <v>167</v>
      </c>
      <c r="F7" s="19">
        <f t="shared" ref="F7:K7" si="1">F8</f>
        <v>4.84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4.84</v>
      </c>
    </row>
    <row r="8" ht="22.5" customHeight="1" spans="1:11">
      <c r="A8" s="14" t="s">
        <v>166</v>
      </c>
      <c r="B8" s="14" t="s">
        <v>168</v>
      </c>
      <c r="C8" s="14"/>
      <c r="D8" s="20">
        <f>D7</f>
        <v>401016</v>
      </c>
      <c r="E8" s="20" t="s">
        <v>169</v>
      </c>
      <c r="F8" s="19">
        <f t="shared" ref="F8:K8" si="2">F9</f>
        <v>4.84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4.84</v>
      </c>
    </row>
    <row r="9" ht="22.5" customHeight="1" spans="1:11">
      <c r="A9" s="14" t="s">
        <v>166</v>
      </c>
      <c r="B9" s="14" t="s">
        <v>168</v>
      </c>
      <c r="C9" s="14" t="s">
        <v>168</v>
      </c>
      <c r="D9" s="20">
        <f>D8</f>
        <v>401016</v>
      </c>
      <c r="E9" s="20" t="s">
        <v>170</v>
      </c>
      <c r="F9" s="19">
        <f>K9</f>
        <v>4.84</v>
      </c>
      <c r="G9" s="19"/>
      <c r="H9" s="19"/>
      <c r="I9" s="19"/>
      <c r="J9" s="19"/>
      <c r="K9" s="19">
        <f>'9一般公共预算基本支出表（部门预算）'!C20</f>
        <v>4.84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H18" sqref="H1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4.84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4.84</v>
      </c>
    </row>
    <row r="7" ht="22.5" customHeight="1" spans="1:18">
      <c r="A7" s="14" t="s">
        <v>166</v>
      </c>
      <c r="B7" s="14"/>
      <c r="C7" s="14"/>
      <c r="D7" s="20">
        <v>401016</v>
      </c>
      <c r="E7" s="20" t="s">
        <v>167</v>
      </c>
      <c r="F7" s="19">
        <f>F8</f>
        <v>4.84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4.84</v>
      </c>
    </row>
    <row r="8" ht="22.5" customHeight="1" spans="1:18">
      <c r="A8" s="14" t="s">
        <v>166</v>
      </c>
      <c r="B8" s="14" t="s">
        <v>168</v>
      </c>
      <c r="C8" s="14"/>
      <c r="D8" s="20">
        <f>D7</f>
        <v>401016</v>
      </c>
      <c r="E8" s="20" t="s">
        <v>169</v>
      </c>
      <c r="F8" s="19">
        <f>F9</f>
        <v>4.84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4.84</v>
      </c>
    </row>
    <row r="9" ht="22.5" customHeight="1" spans="1:18">
      <c r="A9" s="14" t="s">
        <v>166</v>
      </c>
      <c r="B9" s="14" t="s">
        <v>168</v>
      </c>
      <c r="C9" s="14" t="s">
        <v>168</v>
      </c>
      <c r="D9" s="20">
        <f>D8</f>
        <v>401016</v>
      </c>
      <c r="E9" s="20" t="s">
        <v>170</v>
      </c>
      <c r="F9" s="19">
        <f>R9</f>
        <v>4.84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4.84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9" sqref="K9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N13" sqref="N1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H12" sqref="H12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14" sqref="L14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E10" sqref="E10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F9" sqref="F9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3"/>
      <c r="B6" s="13"/>
      <c r="C6" s="14"/>
      <c r="D6" s="14" t="s">
        <v>362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J13" sqref="J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158</v>
      </c>
      <c r="I6" s="6" t="s">
        <v>159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153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7" t="s">
        <v>375</v>
      </c>
      <c r="L7" s="7" t="s">
        <v>376</v>
      </c>
      <c r="M7" s="7" t="s">
        <v>170</v>
      </c>
      <c r="N7" s="7" t="s">
        <v>377</v>
      </c>
      <c r="O7" s="7" t="s">
        <v>378</v>
      </c>
      <c r="P7" s="7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381</v>
      </c>
      <c r="K8" s="7"/>
      <c r="L8" s="7" t="s">
        <v>382</v>
      </c>
      <c r="M8" s="7" t="s">
        <v>170</v>
      </c>
      <c r="N8" s="7" t="s">
        <v>377</v>
      </c>
      <c r="O8" s="7" t="s">
        <v>383</v>
      </c>
      <c r="P8" s="7" t="s">
        <v>384</v>
      </c>
      <c r="Q8" s="8" t="s">
        <v>385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386</v>
      </c>
      <c r="K9" s="7" t="s">
        <v>387</v>
      </c>
      <c r="L9" s="7" t="s">
        <v>388</v>
      </c>
      <c r="M9" s="7" t="s">
        <v>170</v>
      </c>
      <c r="N9" s="7" t="s">
        <v>377</v>
      </c>
      <c r="O9" s="7" t="s">
        <v>389</v>
      </c>
      <c r="P9" s="7" t="s">
        <v>384</v>
      </c>
      <c r="Q9" s="8" t="s">
        <v>390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391</v>
      </c>
      <c r="K10" s="7"/>
      <c r="L10" s="7" t="s">
        <v>392</v>
      </c>
      <c r="M10" s="7" t="s">
        <v>170</v>
      </c>
      <c r="N10" s="7" t="s">
        <v>377</v>
      </c>
      <c r="O10" s="7" t="s">
        <v>393</v>
      </c>
      <c r="P10" s="7" t="s">
        <v>379</v>
      </c>
      <c r="Q10" s="8" t="s">
        <v>394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