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<sst xmlns="http://schemas.openxmlformats.org/spreadsheetml/2006/main" count="792" uniqueCount="396">
  <si>
    <t>2023年部门预算公开表</t>
  </si>
  <si>
    <t>单位编码：</t>
  </si>
  <si>
    <t>单位名称：</t>
  </si>
  <si>
    <t>蒸湘区长湖中心学校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</si>
  <si>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</si>
  <si>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</si>
  <si>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</si>
  <si>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</si>
  <si>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</si>
  <si>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</si>
  <si>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</si>
  <si>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</si>
  <si>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</si>
  <si>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</si>
  <si>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</si>
  <si>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</si>
  <si>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</si>
  <si>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</si>
  <si>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</si>
  <si>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</si>
  <si>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</si>
  <si>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</si>
  <si>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</si>
  <si>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</si>
  <si>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</si>
  <si>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</si>
  <si>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</si>
  <si>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</si>
  <si>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</si>
  <si>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</si>
  <si>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</si>
  <si>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</si>
  <si>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</si>
  <si>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</si>
  <si>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</si>
  <si>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</si>
  <si>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</si>
  <si>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</si>
  <si>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</si>
  <si>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</si>
  <si>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</si>
  <si>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</si>
  <si>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</si>
  <si>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</si>
  <si>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</si>
  <si>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</si>
  <si>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</si>
  <si>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</si>
  <si>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</si>
  <si>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</si>
  <si>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</si>
  <si>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</si>
  <si>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</si>
  <si>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</si>
  <si>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</si>
  <si>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</si>
  <si>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</si>
  <si>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</si>
  <si>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</si>
  <si>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</si>
  <si>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</si>
  <si>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</si>
  <si>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</si>
  <si>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</si>
  <si>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</si>
  <si>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</si>
  <si>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</si>
  <si>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</si>
  <si>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</si>
  <si>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</si>
  <si>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</si>
  <si>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</si>
  <si>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</si>
  <si>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</si>
  <si>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</si>
  <si>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</si>
  <si>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</si>
  <si>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</si>
  <si>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</si>
  <si>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</si>
  <si>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</si>
  <si>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</si>
  <si>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</si>
  <si>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</si>
  <si>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</si>
  <si>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</si>
  <si>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</si>
  <si>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</si>
  <si>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</si>
  <si>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</si>
  <si>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</si>
  <si>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</si>
  <si>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</si>
  <si>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</si>
  <si>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</si>
  <si>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</si>
  <si>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</si>
  <si>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</si>
  <si>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</si>
  <si>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</si>
  <si>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</si>
  <si>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</si>
  <si>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</si>
  <si>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</si>
  <si>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</si>
  <si>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</si>
  <si>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</si>
  <si>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</si>
  <si>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</si>
  <si>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</si>
  <si>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</si>
  <si>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</si>
  <si>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</si>
  <si>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</si>
  <si>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</si>
  <si>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</si>
  <si>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</si>
  <si>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</si>
  <si>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</si>
  <si>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</si>
  <si>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</si>
  <si>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</si>
  <si>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</si>
  <si>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</si>
  <si>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</si>
  <si>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</si>
  <si>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</si>
  <si>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</si>
  <si>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</si>
  <si>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</si>
  <si>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</si>
  <si>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</si>
  <si>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</si>
  <si>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</si>
  <si>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</si>
  <si>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</si>
  <si>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</si>
  <si>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</si>
  <si>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</si>
  <si>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</si>
  <si>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</si>
  <si>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</si>
  <si>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</si>
  <si>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</si>
  <si>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</si>
  <si>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</si>
  <si>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</si>
  <si>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</si>
  <si>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</si>
  <si>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</si>
  <si>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</si>
  <si>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</si>
  <si>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</si>
  <si>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</si>
  <si>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</si>
  <si>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</si>
  <si>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</si>
  <si>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</si>
  <si>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</si>
  <si>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</si>
  <si>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</si>
  <si>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</si>
  <si>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</si>
  <si>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</si>
  <si>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</si>
  <si>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</si>
  <si>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</si>
  <si>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</si>
  <si>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</si>
  <si>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</si>
  <si>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</si>
  <si>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</si>
  <si>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</si>
  <si>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</si>
  <si>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</si>
  <si>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</si>
  <si>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</si>
  <si>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</si>
  <si>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</si>
  <si>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</si>
  <si>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</si>
  <si>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</si>
  <si>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</si>
  <si>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</si>
  <si>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</si>
  <si>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</si>
  <si>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</si>
  <si>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</si>
  <si>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</si>
  <si>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</si>
  <si>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</si>
  <si>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</si>
  <si>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</si>
  <si>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</si>
  <si>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</si>
  <si>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</si>
  <si>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</si>
  <si>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</si>
  <si>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</si>
  <si>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</si>
  <si>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</si>
  <si>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</si>
  <si>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</si>
  <si>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</si>
  <si>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</si>
  <si>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</si>
  <si>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</si>
  <si>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</si>
  <si>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</si>
  <si>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</si>
  <si>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</si>
  <si>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</si>
  <si>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</si>
  <si>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</si>
  <si>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</si>
  <si>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</si>
  <si>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</si>
  <si>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</si>
  <si>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</si>
  <si>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</si>
  <si>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</si>
  <si>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</si>
  <si>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</si>
  <si>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</si>
  <si>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</si>
  <si>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</si>
  <si>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</si>
  <si>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</si>
  <si>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</si>
  <si>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</si>
  <si>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</si>
  <si>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</si>
  <si>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</si>
  <si>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</si>
  <si>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</si>
  <si>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</si>
  <si>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</si>
  <si>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</si>
  <si>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</si>
  <si>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</si>
  <si>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</si>
  <si>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</si>
  <si>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</si>
  <si>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</si>
  <si>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</si>
  <si>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</si>
  <si>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</si>
  <si>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</si>
  <si>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</si>
  <si>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</si>
  <si>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</si>
  <si>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</si>
  <si>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</si>
  <si>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</si>
  <si>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</si>
  <si>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</si>
  <si>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</si>
  <si>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</si>
  <si>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</si>
  <si>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</si>
  <si>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</si>
  <si>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</si>
  <si>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</si>
  <si>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</si>
  <si>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</si>
  <si>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</si>
  <si>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</si>
  <si>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</si>
  <si>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</si>
  <si>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</si>
  <si>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</si>
  <si>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</si>
  <si>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</si>
  <si>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</si>
  <si>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</si>
  <si>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</si>
  <si>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</si>
  <si>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</si>
  <si>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</si>
  <si>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</si>
  <si>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</si>
  <si>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</si>
  <si>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</si>
  <si>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</si>
  <si>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</si>
  <si>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</si>
  <si>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</si>
  <si>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</si>
  <si>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</si>
  <si>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</si>
  <si>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</si>
  <si>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</si>
  <si>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</si>
  <si>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</si>
  <si>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</si>
  <si>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</si>
  <si>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</si>
  <si>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</si>
  <si>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</si>
  <si>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</si>
  <si>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</si>
  <si>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</si>
  <si>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</si>
  <si>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</si>
  <si>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</si>
  <si>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</si>
  <si>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</si>
  <si>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</si>
  <si>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</si>
  <si>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</si>
  <si>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</si>
  <si>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</si>
  <si>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</si>
  <si>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</si>
  <si>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</si>
  <si>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</si>
  <si>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</si>
  <si>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</si>
  <si>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</si>
  <si>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</si>
  <si>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</si>
  <si>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</si>
  <si>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</si>
  <si>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</si>
  <si>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</si>
  <si>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</si>
  <si>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</si>
  <si>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</si>
  <si>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</si>
  <si>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</si>
  <si>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</si>
  <si>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</si>
  <si>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</si>
  <si>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</si>
  <si>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</si>
  <si>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</si>
  <si>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</si>
  <si>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</si>
  <si>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</si>
  <si>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</si>
  <si>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</si>
  <si>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</si>
  <si>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</si>
  <si>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</si>
  <si>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</si>
  <si>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</si>
  <si>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</si>
  <si>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</si>
  <si>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</si>
  <si>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</si>
  <si>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</si>
  <si>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</si>
  <si>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</si>
  <si>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</si>
  <si>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</si>
  <si>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</si>
  <si>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</si>
  <si>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</si>
  <si>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</si>
  <si>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</si>
  <si>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</si>
  <si>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</si>
  <si>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</si>
  <si>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</si>
  <si>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</si>
  <si>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</si>
  <si>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</si>
  <si>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</si>
  <si>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</si>
  <si>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</si>
  <si>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</si>
  <si>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</si>
  <si>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401012</t>
  </si>
  <si>
    <t>蒸湘区长湖乡中心学校</t>
  </si>
  <si>
    <t>1441.95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</si>
  <si>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</si>
  <si>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</si>
  <si>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</si>
  <si>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</si>
  <si>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</si>
  <si>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</si>
  <si>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</si>
  <si>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</si>
  <si>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</si>
  <si>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</si>
  <si>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</si>
  <si>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</si>
  <si>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</si>
  <si>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</si>
  <si>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</si>
  <si>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</si>
  <si>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抓好“一校一品”工作，继续发扬音乐、武术教学训练特色。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</si>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</sst>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401012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workbookViewId="0">
      <selection activeCell="B6" sqref="B6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1441.95</v>
      </c>
      <c r="C6" s="21" t="s">
        <v>40</v>
      </c>
      <c r="D6" s="46"/>
      <c r="E6" s="18" t="s">
        <v>41</v>
      </c>
      <c r="F6" s="19">
        <f>F7+F9</f>
        <v>1441.95</v>
      </c>
      <c r="G6" s="21" t="s">
        <v>42</v>
      </c>
      <c r="H6" s="47">
        <f>F7</f>
        <v>1381.45</v>
      </c>
    </row>
    <row r="7" ht="16.5" customHeight="1" spans="1:8">
      <c r="A7" s="21" t="s">
        <v>43</v>
      </c>
      <c r="B7" s="47">
        <v>1441.95</v>
      </c>
      <c r="C7" s="21" t="s">
        <v>44</v>
      </c>
      <c r="D7" s="46"/>
      <c r="E7" s="21" t="s">
        <v>45</v>
      </c>
      <c r="F7" s="47">
        <v>1381.45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>
        <v>60.5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f>B7</f>
        <v>1441.95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60.5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1441.95</v>
      </c>
      <c r="C37" s="18" t="s">
        <v>127</v>
      </c>
      <c r="D37" s="47">
        <f>D10</f>
        <v>1441.95</v>
      </c>
      <c r="E37" s="18" t="s">
        <v>127</v>
      </c>
      <c r="F37" s="47">
        <f>D37</f>
        <v>1441.95</v>
      </c>
      <c r="G37" s="18" t="s">
        <v>127</v>
      </c>
      <c r="H37" s="47">
        <f>F37</f>
        <v>1441.95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1441.95</v>
      </c>
      <c r="C40" s="18" t="s">
        <v>131</v>
      </c>
      <c r="D40" s="47">
        <f>D37</f>
        <v>1441.95</v>
      </c>
      <c r="E40" s="18" t="s">
        <v>131</v>
      </c>
      <c r="F40" s="47">
        <f>D40</f>
        <v>1441.95</v>
      </c>
      <c r="G40" s="18" t="s">
        <v>131</v>
      </c>
      <c r="H40" s="47">
        <f>F40</f>
        <v>1441.95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1441.95</v>
      </c>
      <c r="D7" s="47">
        <f>D8</f>
        <v>1441.95</v>
      </c>
      <c r="E7" s="47">
        <f>E8</f>
        <v>1441.95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>
        <v>401012</v>
      </c>
      <c r="B8" s="20" t="str">
        <f>封面!E5</f>
        <v>蒸湘区长湖中心学校</v>
      </c>
      <c r="C8" s="47">
        <f>D8</f>
        <v>1441.95</v>
      </c>
      <c r="D8" s="47">
        <f>E8</f>
        <v>1441.95</v>
      </c>
      <c r="E8" s="47">
        <f>'1收支总表'!B40</f>
        <v>1441.95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1441.95</v>
      </c>
      <c r="G6" s="47">
        <f>G7</f>
        <v>1441.95</v>
      </c>
      <c r="H6" s="19"/>
      <c r="I6" s="19"/>
      <c r="J6" s="19"/>
      <c r="K6" s="19"/>
    </row>
    <row r="7" ht="22.5" customHeight="1" spans="1:11">
      <c r="A7" s="44" t="s">
        <v>165</v>
      </c>
      <c r="B7" s="44"/>
      <c r="C7" s="44"/>
      <c r="D7" s="45">
        <v>205</v>
      </c>
      <c r="E7" s="45" t="s">
        <v>166</v>
      </c>
      <c r="F7" s="47">
        <f>F8</f>
        <v>1441.95</v>
      </c>
      <c r="G7" s="47">
        <f>G8</f>
        <v>1441.95</v>
      </c>
      <c r="H7" s="56"/>
      <c r="I7" s="56"/>
      <c r="J7" s="56"/>
      <c r="K7" s="56"/>
    </row>
    <row r="8" ht="22.5" customHeight="1" spans="1:11">
      <c r="A8" s="44" t="s">
        <v>165</v>
      </c>
      <c r="B8" s="44" t="s">
        <v>167</v>
      </c>
      <c r="C8" s="44"/>
      <c r="D8" s="45">
        <v>20502</v>
      </c>
      <c r="E8" s="45" t="s">
        <v>168</v>
      </c>
      <c r="F8" s="47">
        <f>F9</f>
        <v>1441.95</v>
      </c>
      <c r="G8" s="47">
        <f>G9</f>
        <v>1441.95</v>
      </c>
      <c r="H8" s="56"/>
      <c r="I8" s="56"/>
      <c r="J8" s="56"/>
      <c r="K8" s="56"/>
    </row>
    <row r="9" s="11" customFormat="1" ht="22.5" customHeight="1" spans="1:11">
      <c r="A9" s="44" t="s">
        <v>165</v>
      </c>
      <c r="B9" s="44" t="s">
        <v>167</v>
      </c>
      <c r="C9" s="44" t="s">
        <v>167</v>
      </c>
      <c r="D9" s="45">
        <v>2050202</v>
      </c>
      <c r="E9" s="45" t="s">
        <v>169</v>
      </c>
      <c r="F9" s="47">
        <f>G9</f>
        <v>1441.95</v>
      </c>
      <c r="G9" s="47">
        <f>'2收入总表'!E8</f>
        <v>1441.95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7" sqref="D7:D9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170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1441.95</v>
      </c>
      <c r="G6" s="19">
        <f t="shared" ref="G6:O6" si="0">G7</f>
        <v>1381.45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60.5</v>
      </c>
      <c r="P6" s="19"/>
      <c r="Q6" s="19"/>
      <c r="R6" s="19"/>
      <c r="S6" s="19"/>
      <c r="T6" s="19"/>
    </row>
    <row r="7" ht="22.5" customHeight="1" spans="1:20">
      <c r="A7" s="44" t="s">
        <v>165</v>
      </c>
      <c r="B7" s="44"/>
      <c r="C7" s="44"/>
      <c r="D7" s="20">
        <v>401012</v>
      </c>
      <c r="E7" s="20" t="s">
        <v>166</v>
      </c>
      <c r="F7" s="19">
        <f>F8</f>
        <v>1441.95</v>
      </c>
      <c r="G7" s="19">
        <f t="shared" ref="G7:O7" si="1">G8</f>
        <v>1381.45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60.5</v>
      </c>
      <c r="P7" s="19"/>
      <c r="Q7" s="19"/>
      <c r="R7" s="19"/>
      <c r="S7" s="19"/>
      <c r="T7" s="19"/>
    </row>
    <row r="8" ht="22.5" customHeight="1" spans="1:20">
      <c r="A8" s="44" t="s">
        <v>165</v>
      </c>
      <c r="B8" s="44" t="s">
        <v>167</v>
      </c>
      <c r="C8" s="44"/>
      <c r="D8" s="20">
        <f>D7</f>
        <v>401012</v>
      </c>
      <c r="E8" s="45" t="s">
        <v>168</v>
      </c>
      <c r="F8" s="19">
        <f>F9</f>
        <v>1441.95</v>
      </c>
      <c r="G8" s="19">
        <f t="shared" ref="G8:O8" si="2">G9</f>
        <v>1381.45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60.5</v>
      </c>
      <c r="P8" s="19"/>
      <c r="Q8" s="19"/>
      <c r="R8" s="19"/>
      <c r="S8" s="19"/>
      <c r="T8" s="19"/>
    </row>
    <row r="9" ht="22.5" customHeight="1" spans="1:20">
      <c r="A9" s="44" t="s">
        <v>165</v>
      </c>
      <c r="B9" s="44" t="s">
        <v>167</v>
      </c>
      <c r="C9" s="44" t="s">
        <v>167</v>
      </c>
      <c r="D9" s="20">
        <f>D8</f>
        <v>401012</v>
      </c>
      <c r="E9" s="45" t="s">
        <v>169</v>
      </c>
      <c r="F9" s="19">
        <f>G9+O9</f>
        <v>1441.95</v>
      </c>
      <c r="G9" s="19">
        <f>'1收支总表'!F7</f>
        <v>1381.45</v>
      </c>
      <c r="H9" s="19"/>
      <c r="I9" s="19"/>
      <c r="J9" s="19"/>
      <c r="K9" s="19"/>
      <c r="L9" s="19"/>
      <c r="M9" s="19"/>
      <c r="N9" s="19"/>
      <c r="O9" s="19">
        <f>'1收支总表'!H14</f>
        <v>60.5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7" sqref="D7:D9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188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53" t="s">
        <v>171</v>
      </c>
      <c r="E4" s="6" t="s">
        <v>172</v>
      </c>
      <c r="F4" s="6" t="s">
        <v>189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53"/>
      <c r="E5" s="6"/>
      <c r="F5" s="6"/>
      <c r="G5" s="6" t="s">
        <v>135</v>
      </c>
      <c r="H5" s="6" t="s">
        <v>190</v>
      </c>
      <c r="I5" s="6" t="s">
        <v>191</v>
      </c>
      <c r="J5" s="6" t="s">
        <v>182</v>
      </c>
      <c r="K5" s="6" t="s">
        <v>135</v>
      </c>
      <c r="L5" s="6" t="s">
        <v>192</v>
      </c>
      <c r="M5" s="6" t="s">
        <v>193</v>
      </c>
      <c r="N5" s="6" t="s">
        <v>194</v>
      </c>
      <c r="O5" s="6" t="s">
        <v>184</v>
      </c>
      <c r="P5" s="6" t="s">
        <v>195</v>
      </c>
      <c r="Q5" s="6" t="s">
        <v>196</v>
      </c>
      <c r="R5" s="6" t="s">
        <v>197</v>
      </c>
      <c r="S5" s="6" t="s">
        <v>180</v>
      </c>
      <c r="T5" s="6" t="s">
        <v>183</v>
      </c>
      <c r="U5" s="6" t="s">
        <v>187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1441.95</v>
      </c>
      <c r="G6" s="19">
        <f>G7</f>
        <v>1441.95</v>
      </c>
      <c r="H6" s="19">
        <f>H7</f>
        <v>1381.45</v>
      </c>
      <c r="I6" s="19">
        <f>I7</f>
        <v>0</v>
      </c>
      <c r="J6" s="19">
        <f>J7</f>
        <v>60.5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165</v>
      </c>
      <c r="B7" s="44"/>
      <c r="C7" s="44"/>
      <c r="D7" s="20">
        <v>401012</v>
      </c>
      <c r="E7" s="20" t="s">
        <v>166</v>
      </c>
      <c r="F7" s="19">
        <f>F8</f>
        <v>1441.95</v>
      </c>
      <c r="G7" s="19">
        <f>G8</f>
        <v>1441.95</v>
      </c>
      <c r="H7" s="19">
        <f>H8</f>
        <v>1381.45</v>
      </c>
      <c r="I7" s="19">
        <f>I8</f>
        <v>0</v>
      </c>
      <c r="J7" s="19">
        <f>J8</f>
        <v>60.5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165</v>
      </c>
      <c r="B8" s="44" t="s">
        <v>167</v>
      </c>
      <c r="C8" s="44"/>
      <c r="D8" s="20">
        <f>D7</f>
        <v>401012</v>
      </c>
      <c r="E8" s="45" t="s">
        <v>168</v>
      </c>
      <c r="F8" s="19">
        <f>F9</f>
        <v>1441.95</v>
      </c>
      <c r="G8" s="19">
        <f>G9</f>
        <v>1441.95</v>
      </c>
      <c r="H8" s="19">
        <f>H9</f>
        <v>1381.45</v>
      </c>
      <c r="I8" s="19">
        <f>I9</f>
        <v>0</v>
      </c>
      <c r="J8" s="19">
        <f>J9</f>
        <v>60.5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165</v>
      </c>
      <c r="B9" s="44" t="s">
        <v>167</v>
      </c>
      <c r="C9" s="44" t="s">
        <v>167</v>
      </c>
      <c r="D9" s="20">
        <f>D8</f>
        <v>401012</v>
      </c>
      <c r="E9" s="45" t="s">
        <v>169</v>
      </c>
      <c r="F9" s="19">
        <f>G9</f>
        <v>1441.95</v>
      </c>
      <c r="G9" s="19">
        <f>H9+J9</f>
        <v>1441.95</v>
      </c>
      <c r="H9" s="19">
        <f>'4支出分类(政府预算)'!G9</f>
        <v>1381.45</v>
      </c>
      <c r="I9" s="19"/>
      <c r="J9" s="19">
        <f>'4支出分类(政府预算)'!O9</f>
        <v>60.5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198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199</v>
      </c>
      <c r="B6" s="19">
        <f>B7</f>
        <v>1441.95</v>
      </c>
      <c r="C6" s="18" t="s">
        <v>200</v>
      </c>
      <c r="D6" s="19">
        <f>D11</f>
        <v>1441.95</v>
      </c>
      <c r="E6" s="2"/>
    </row>
    <row r="7" ht="20.25" customHeight="1" spans="1:5">
      <c r="A7" s="21" t="s">
        <v>201</v>
      </c>
      <c r="B7" s="19">
        <f>B8</f>
        <v>1441.95</v>
      </c>
      <c r="C7" s="21" t="s">
        <v>40</v>
      </c>
      <c r="D7" s="19"/>
      <c r="E7" s="2"/>
    </row>
    <row r="8" ht="20.25" customHeight="1" spans="1:5">
      <c r="A8" s="21" t="s">
        <v>202</v>
      </c>
      <c r="B8" s="19">
        <f>'2收入总表'!D8</f>
        <v>1441.95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203</v>
      </c>
      <c r="B10" s="47"/>
      <c r="C10" s="21" t="s">
        <v>52</v>
      </c>
      <c r="D10" s="46"/>
      <c r="E10" s="2"/>
    </row>
    <row r="11" ht="20.25" customHeight="1" spans="1:5">
      <c r="A11" s="21" t="s">
        <v>204</v>
      </c>
      <c r="B11" s="47"/>
      <c r="C11" s="21" t="s">
        <v>56</v>
      </c>
      <c r="D11" s="46">
        <f>B6</f>
        <v>1441.95</v>
      </c>
      <c r="E11" s="2"/>
    </row>
    <row r="12" ht="20.25" customHeight="1" spans="1:5">
      <c r="A12" s="21" t="s">
        <v>205</v>
      </c>
      <c r="B12" s="47"/>
      <c r="C12" s="21" t="s">
        <v>60</v>
      </c>
      <c r="D12" s="46"/>
      <c r="E12" s="2"/>
    </row>
    <row r="13" ht="20.25" customHeight="1" spans="1:5">
      <c r="A13" s="18" t="s">
        <v>206</v>
      </c>
      <c r="B13" s="19"/>
      <c r="C13" s="21" t="s">
        <v>64</v>
      </c>
      <c r="D13" s="46"/>
      <c r="E13" s="2"/>
    </row>
    <row r="14" ht="20.25" customHeight="1" spans="1:5">
      <c r="A14" s="21" t="s">
        <v>201</v>
      </c>
      <c r="B14" s="47"/>
      <c r="C14" s="21" t="s">
        <v>68</v>
      </c>
      <c r="D14" s="46"/>
      <c r="E14" s="2"/>
    </row>
    <row r="15" ht="20.25" customHeight="1" spans="1:5">
      <c r="A15" s="21" t="s">
        <v>203</v>
      </c>
      <c r="B15" s="47"/>
      <c r="C15" s="21" t="s">
        <v>72</v>
      </c>
      <c r="D15" s="46"/>
      <c r="E15" s="2"/>
    </row>
    <row r="16" ht="20.25" customHeight="1" spans="1:5">
      <c r="A16" s="21" t="s">
        <v>204</v>
      </c>
      <c r="B16" s="47"/>
      <c r="C16" s="21" t="s">
        <v>76</v>
      </c>
      <c r="D16" s="46"/>
      <c r="E16" s="2"/>
    </row>
    <row r="17" ht="20.25" customHeight="1" spans="1:5">
      <c r="A17" s="21" t="s">
        <v>205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207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208</v>
      </c>
      <c r="B40" s="19">
        <f>B6</f>
        <v>1441.95</v>
      </c>
      <c r="C40" s="6" t="s">
        <v>209</v>
      </c>
      <c r="D40" s="22">
        <f>D6</f>
        <v>1441.95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8" sqref="D8:D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210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211</v>
      </c>
      <c r="I5" s="6"/>
      <c r="J5" s="6" t="s">
        <v>212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190</v>
      </c>
      <c r="I6" s="6" t="s">
        <v>182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1441.95</v>
      </c>
      <c r="G7" s="19">
        <f>G8</f>
        <v>1441.95</v>
      </c>
      <c r="H7" s="19">
        <f>H8</f>
        <v>1381.45</v>
      </c>
      <c r="I7" s="19">
        <f>I8</f>
        <v>60.5</v>
      </c>
      <c r="J7" s="19"/>
      <c r="K7" s="19"/>
    </row>
    <row r="8" ht="22.5" customHeight="1" spans="1:11">
      <c r="A8" s="44" t="s">
        <v>165</v>
      </c>
      <c r="B8" s="44"/>
      <c r="C8" s="44"/>
      <c r="D8" s="20">
        <v>401012</v>
      </c>
      <c r="E8" s="20" t="s">
        <v>166</v>
      </c>
      <c r="F8" s="19">
        <f>F9</f>
        <v>1441.95</v>
      </c>
      <c r="G8" s="19">
        <f>G9</f>
        <v>1441.95</v>
      </c>
      <c r="H8" s="19">
        <f>H9</f>
        <v>1381.45</v>
      </c>
      <c r="I8" s="19">
        <f>I9</f>
        <v>60.5</v>
      </c>
      <c r="J8" s="19"/>
      <c r="K8" s="19"/>
    </row>
    <row r="9" ht="22.5" customHeight="1" spans="1:11">
      <c r="A9" s="44" t="s">
        <v>165</v>
      </c>
      <c r="B9" s="44" t="s">
        <v>167</v>
      </c>
      <c r="C9" s="44"/>
      <c r="D9" s="20">
        <f>D8</f>
        <v>401012</v>
      </c>
      <c r="E9" s="45" t="s">
        <v>168</v>
      </c>
      <c r="F9" s="19">
        <f>F10</f>
        <v>1441.95</v>
      </c>
      <c r="G9" s="19">
        <f>G10</f>
        <v>1441.95</v>
      </c>
      <c r="H9" s="19">
        <f>H10</f>
        <v>1381.45</v>
      </c>
      <c r="I9" s="19">
        <f>I10</f>
        <v>60.5</v>
      </c>
      <c r="J9" s="19"/>
      <c r="K9" s="19"/>
    </row>
    <row r="10" ht="22.5" customHeight="1" spans="1:11">
      <c r="A10" s="44" t="s">
        <v>165</v>
      </c>
      <c r="B10" s="44" t="s">
        <v>167</v>
      </c>
      <c r="C10" s="44" t="s">
        <v>167</v>
      </c>
      <c r="D10" s="20">
        <f>D9</f>
        <v>401012</v>
      </c>
      <c r="E10" s="45" t="s">
        <v>169</v>
      </c>
      <c r="F10" s="19">
        <f>G10</f>
        <v>1441.95</v>
      </c>
      <c r="G10" s="19">
        <f>H10+I10</f>
        <v>1441.95</v>
      </c>
      <c r="H10" s="19">
        <f>'5支出分类（部门预算）'!H9</f>
        <v>1381.45</v>
      </c>
      <c r="I10" s="19">
        <f>'5支出分类（部门预算）'!J9</f>
        <v>60.5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F14" sqref="F14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213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214</v>
      </c>
    </row>
    <row r="4" s="23" customFormat="1" ht="23.1" customHeight="1" spans="1:3">
      <c r="A4" s="37" t="s">
        <v>215</v>
      </c>
      <c r="B4" s="29" t="s">
        <v>216</v>
      </c>
      <c r="C4" s="29" t="s">
        <v>217</v>
      </c>
    </row>
    <row r="5" s="24" customFormat="1" ht="23.1" customHeight="1" spans="1:3">
      <c r="A5" s="38"/>
      <c r="B5" s="39" t="s">
        <v>135</v>
      </c>
      <c r="C5" s="40">
        <f>C6+C15</f>
        <v>1441.95</v>
      </c>
    </row>
    <row r="6" s="23" customFormat="1" ht="23.1" customHeight="1" spans="1:3">
      <c r="A6" s="41">
        <v>501</v>
      </c>
      <c r="B6" s="42" t="s">
        <v>174</v>
      </c>
      <c r="C6" s="40">
        <f>C7+C8+C9</f>
        <v>1381.45</v>
      </c>
    </row>
    <row r="7" s="23" customFormat="1" ht="23.1" customHeight="1" spans="1:3">
      <c r="A7" s="41">
        <v>50101</v>
      </c>
      <c r="B7" s="42" t="s">
        <v>218</v>
      </c>
      <c r="C7" s="40">
        <f>495.75+4.8+3.67+272.74+227.99</f>
        <v>1004.95</v>
      </c>
    </row>
    <row r="8" s="23" customFormat="1" ht="23.1" customHeight="1" spans="1:3">
      <c r="A8" s="41">
        <v>50102</v>
      </c>
      <c r="B8" s="42" t="s">
        <v>219</v>
      </c>
      <c r="C8" s="40">
        <f>1441.95-1186.04</f>
        <v>255.91</v>
      </c>
    </row>
    <row r="9" s="23" customFormat="1" ht="23.1" customHeight="1" spans="1:3">
      <c r="A9" s="41">
        <v>50103</v>
      </c>
      <c r="B9" s="42" t="s">
        <v>220</v>
      </c>
      <c r="C9" s="40">
        <v>120.59</v>
      </c>
    </row>
    <row r="10" s="23" customFormat="1" ht="23.1" customHeight="1" spans="1:3">
      <c r="A10" s="43" t="s">
        <v>221</v>
      </c>
      <c r="B10" s="39" t="s">
        <v>175</v>
      </c>
      <c r="C10" s="40">
        <v>0</v>
      </c>
    </row>
    <row r="11" s="23" customFormat="1" ht="23.1" customHeight="1" spans="1:3">
      <c r="A11" s="43" t="s">
        <v>222</v>
      </c>
      <c r="B11" s="39" t="s">
        <v>223</v>
      </c>
      <c r="C11" s="40">
        <v>0</v>
      </c>
    </row>
    <row r="12" s="23" customFormat="1" ht="23.1" customHeight="1" spans="1:3">
      <c r="A12" s="43" t="s">
        <v>224</v>
      </c>
      <c r="B12" s="39" t="s">
        <v>225</v>
      </c>
      <c r="C12" s="40">
        <v>0</v>
      </c>
    </row>
    <row r="13" s="23" customFormat="1" ht="23.1" customHeight="1" spans="1:3">
      <c r="A13" s="43" t="s">
        <v>226</v>
      </c>
      <c r="B13" s="39" t="s">
        <v>227</v>
      </c>
      <c r="C13" s="40">
        <v>0</v>
      </c>
    </row>
    <row r="14" s="23" customFormat="1" ht="23.1" customHeight="1" spans="1:3">
      <c r="A14" s="43" t="s">
        <v>228</v>
      </c>
      <c r="B14" s="39" t="s">
        <v>229</v>
      </c>
      <c r="C14" s="40">
        <v>0</v>
      </c>
    </row>
    <row r="15" s="23" customFormat="1" ht="23.1" customHeight="1" spans="1:3">
      <c r="A15" s="41">
        <v>509</v>
      </c>
      <c r="B15" s="42" t="s">
        <v>182</v>
      </c>
      <c r="C15" s="40">
        <f>C18</f>
        <v>60.5</v>
      </c>
    </row>
    <row r="16" s="23" customFormat="1" ht="23.1" customHeight="1" spans="1:3">
      <c r="A16" s="41">
        <v>50901</v>
      </c>
      <c r="B16" s="42" t="s">
        <v>230</v>
      </c>
      <c r="C16" s="40">
        <v>0</v>
      </c>
    </row>
    <row r="17" s="23" customFormat="1" ht="23.1" customHeight="1" spans="1:3">
      <c r="A17" s="41">
        <v>50905</v>
      </c>
      <c r="B17" s="42" t="s">
        <v>231</v>
      </c>
      <c r="C17" s="40">
        <v>0</v>
      </c>
    </row>
    <row r="18" s="23" customFormat="1" ht="23.1" customHeight="1" spans="1:3">
      <c r="A18" s="41">
        <v>50999</v>
      </c>
      <c r="B18" s="42" t="s">
        <v>232</v>
      </c>
      <c r="C18" s="40">
        <v>60.5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J13" sqref="J13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233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214</v>
      </c>
      <c r="D3" s="26"/>
    </row>
    <row r="4" s="23" customFormat="1" ht="23.1" customHeight="1" spans="1:4">
      <c r="A4" s="29" t="s">
        <v>234</v>
      </c>
      <c r="B4" s="29" t="s">
        <v>235</v>
      </c>
      <c r="C4" s="29" t="s">
        <v>217</v>
      </c>
      <c r="D4" s="26"/>
    </row>
    <row r="5" s="24" customFormat="1" ht="23.1" customHeight="1" spans="1:4">
      <c r="A5" s="30"/>
      <c r="B5" s="31" t="s">
        <v>135</v>
      </c>
      <c r="C5" s="32">
        <f>C6+C17</f>
        <v>1441.95</v>
      </c>
      <c r="D5" s="33"/>
    </row>
    <row r="6" s="23" customFormat="1" ht="23.1" customHeight="1" spans="1:4">
      <c r="A6" s="30" t="s">
        <v>236</v>
      </c>
      <c r="B6" s="31" t="s">
        <v>190</v>
      </c>
      <c r="C6" s="32">
        <f>C7+C8+C9+C10+C11+C12+C13+C14+C15+C16</f>
        <v>1381.45</v>
      </c>
      <c r="D6" s="26"/>
    </row>
    <row r="7" s="23" customFormat="1" ht="23.1" customHeight="1" spans="1:4">
      <c r="A7" s="30" t="s">
        <v>237</v>
      </c>
      <c r="B7" s="31" t="s">
        <v>238</v>
      </c>
      <c r="C7" s="32">
        <v>495.75</v>
      </c>
      <c r="D7" s="26"/>
    </row>
    <row r="8" s="23" customFormat="1" ht="23.1" customHeight="1" spans="1:4">
      <c r="A8" s="30" t="s">
        <v>239</v>
      </c>
      <c r="B8" s="31" t="s">
        <v>240</v>
      </c>
      <c r="C8" s="32">
        <f>4.8+3.67+272.74</f>
        <v>281.21</v>
      </c>
      <c r="D8" s="26"/>
    </row>
    <row r="9" s="23" customFormat="1" ht="23.1" customHeight="1" spans="1:4">
      <c r="A9" s="30" t="s">
        <v>241</v>
      </c>
      <c r="B9" s="31" t="s">
        <v>242</v>
      </c>
      <c r="C9" s="32">
        <v>0</v>
      </c>
      <c r="D9" s="26"/>
    </row>
    <row r="10" s="23" customFormat="1" ht="23.1" customHeight="1" spans="1:4">
      <c r="A10" s="30" t="s">
        <v>243</v>
      </c>
      <c r="B10" s="31" t="s">
        <v>244</v>
      </c>
      <c r="C10" s="32">
        <v>227.99</v>
      </c>
      <c r="D10" s="26"/>
    </row>
    <row r="11" s="23" customFormat="1" ht="23.1" customHeight="1" spans="1:4">
      <c r="A11" s="30" t="s">
        <v>245</v>
      </c>
      <c r="B11" s="31" t="s">
        <v>246</v>
      </c>
      <c r="C11" s="32">
        <v>82.11</v>
      </c>
      <c r="D11" s="26"/>
    </row>
    <row r="12" s="23" customFormat="1" ht="23.1" customHeight="1" spans="1:4">
      <c r="A12" s="30" t="s">
        <v>247</v>
      </c>
      <c r="B12" s="31" t="s">
        <v>248</v>
      </c>
      <c r="C12" s="32">
        <v>0</v>
      </c>
      <c r="D12" s="26"/>
    </row>
    <row r="13" s="23" customFormat="1" ht="23.1" customHeight="1" spans="1:4">
      <c r="A13" s="30" t="s">
        <v>249</v>
      </c>
      <c r="B13" s="31" t="s">
        <v>250</v>
      </c>
      <c r="C13" s="32">
        <f>1441.95-1268.15</f>
        <v>173.8</v>
      </c>
      <c r="D13" s="26"/>
    </row>
    <row r="14" s="23" customFormat="1" ht="23.1" customHeight="1" spans="1:4">
      <c r="A14" s="30" t="s">
        <v>251</v>
      </c>
      <c r="B14" s="31" t="s">
        <v>252</v>
      </c>
      <c r="C14" s="32">
        <v>0</v>
      </c>
      <c r="D14" s="26"/>
    </row>
    <row r="15" s="23" customFormat="1" ht="23.1" customHeight="1" spans="1:4">
      <c r="A15" s="30" t="s">
        <v>253</v>
      </c>
      <c r="B15" s="31" t="s">
        <v>254</v>
      </c>
      <c r="C15" s="32">
        <v>120.59</v>
      </c>
      <c r="D15" s="26"/>
    </row>
    <row r="16" s="23" customFormat="1" ht="23.1" customHeight="1" spans="1:4">
      <c r="A16" s="30" t="s">
        <v>255</v>
      </c>
      <c r="B16" s="31" t="s">
        <v>256</v>
      </c>
      <c r="C16" s="32">
        <v>0</v>
      </c>
      <c r="D16" s="26"/>
    </row>
    <row r="17" s="23" customFormat="1" ht="23.1" customHeight="1" spans="1:4">
      <c r="A17" s="30" t="s">
        <v>257</v>
      </c>
      <c r="B17" s="31" t="s">
        <v>182</v>
      </c>
      <c r="C17" s="32">
        <f>C18+C20</f>
        <v>60.5</v>
      </c>
      <c r="D17" s="26"/>
    </row>
    <row r="18" s="23" customFormat="1" ht="23.1" customHeight="1" spans="1:4">
      <c r="A18" s="30" t="s">
        <v>258</v>
      </c>
      <c r="B18" s="31"/>
      <c r="C18" s="32"/>
      <c r="D18" s="26"/>
    </row>
    <row r="19" s="23" customFormat="1" ht="23.1" customHeight="1" spans="1:4">
      <c r="A19" s="30" t="s">
        <v>259</v>
      </c>
      <c r="B19" s="31"/>
      <c r="C19" s="32"/>
      <c r="D19" s="26"/>
    </row>
    <row r="20" s="23" customFormat="1" ht="23.1" customHeight="1" spans="1:4">
      <c r="A20" s="30" t="s">
        <v>260</v>
      </c>
      <c r="B20" s="31" t="s">
        <v>261</v>
      </c>
      <c r="C20" s="32">
        <v>60.5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7" sqref="D7:D9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174</v>
      </c>
      <c r="H4" s="6"/>
      <c r="I4" s="6"/>
      <c r="J4" s="6"/>
      <c r="K4" s="6"/>
      <c r="L4" s="6" t="s">
        <v>178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262</v>
      </c>
      <c r="I5" s="6" t="s">
        <v>263</v>
      </c>
      <c r="J5" s="6" t="s">
        <v>264</v>
      </c>
      <c r="K5" s="6" t="s">
        <v>256</v>
      </c>
      <c r="L5" s="6" t="s">
        <v>135</v>
      </c>
      <c r="M5" s="6" t="s">
        <v>190</v>
      </c>
      <c r="N5" s="6" t="s">
        <v>265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1381.45</v>
      </c>
      <c r="G6" s="22">
        <f>G7</f>
        <v>1381.45</v>
      </c>
      <c r="H6" s="22">
        <f>H7</f>
        <v>1004.95</v>
      </c>
      <c r="I6" s="22">
        <f>I7</f>
        <v>255.91</v>
      </c>
      <c r="J6" s="22">
        <f>J7</f>
        <v>120.59</v>
      </c>
      <c r="K6" s="22"/>
      <c r="L6" s="22"/>
      <c r="M6" s="22"/>
      <c r="N6" s="22"/>
    </row>
    <row r="7" ht="22.5" customHeight="1" spans="1:14">
      <c r="A7" s="14" t="s">
        <v>165</v>
      </c>
      <c r="B7" s="14"/>
      <c r="C7" s="14"/>
      <c r="D7" s="20">
        <v>401012</v>
      </c>
      <c r="E7" s="20" t="s">
        <v>166</v>
      </c>
      <c r="F7" s="22">
        <f>F8</f>
        <v>1381.45</v>
      </c>
      <c r="G7" s="22">
        <f>G8</f>
        <v>1381.45</v>
      </c>
      <c r="H7" s="22">
        <f>H8</f>
        <v>1004.95</v>
      </c>
      <c r="I7" s="22">
        <f>I8</f>
        <v>255.91</v>
      </c>
      <c r="J7" s="22">
        <f>J8</f>
        <v>120.59</v>
      </c>
      <c r="K7" s="22"/>
      <c r="L7" s="22"/>
      <c r="M7" s="22"/>
      <c r="N7" s="22"/>
    </row>
    <row r="8" ht="22.5" customHeight="1" spans="1:14">
      <c r="A8" s="14" t="s">
        <v>165</v>
      </c>
      <c r="B8" s="14" t="s">
        <v>167</v>
      </c>
      <c r="C8" s="14"/>
      <c r="D8" s="20">
        <f>D7</f>
        <v>401012</v>
      </c>
      <c r="E8" s="20" t="s">
        <v>168</v>
      </c>
      <c r="F8" s="22">
        <f>F9</f>
        <v>1381.45</v>
      </c>
      <c r="G8" s="22">
        <f>G9</f>
        <v>1381.45</v>
      </c>
      <c r="H8" s="22">
        <f>H9</f>
        <v>1004.95</v>
      </c>
      <c r="I8" s="22">
        <f>I9</f>
        <v>255.91</v>
      </c>
      <c r="J8" s="22">
        <f>J9</f>
        <v>120.59</v>
      </c>
      <c r="K8" s="22"/>
      <c r="L8" s="22"/>
      <c r="M8" s="22"/>
      <c r="N8" s="22"/>
    </row>
    <row r="9" ht="22.5" customHeight="1" spans="1:14">
      <c r="A9" s="14" t="s">
        <v>165</v>
      </c>
      <c r="B9" s="14" t="s">
        <v>167</v>
      </c>
      <c r="C9" s="14" t="s">
        <v>167</v>
      </c>
      <c r="D9" s="20">
        <f>D8</f>
        <v>401012</v>
      </c>
      <c r="E9" s="20" t="s">
        <v>169</v>
      </c>
      <c r="F9" s="22">
        <f>G9</f>
        <v>1381.45</v>
      </c>
      <c r="G9" s="22">
        <f>'8一般公共预算基本支出表（政府预算）'!C6</f>
        <v>1381.45</v>
      </c>
      <c r="H9" s="22">
        <f>'8一般公共预算基本支出表（政府预算）'!C7</f>
        <v>1004.95</v>
      </c>
      <c r="I9" s="22">
        <f>G9-H9-J9</f>
        <v>255.91</v>
      </c>
      <c r="J9" s="22">
        <f>'8一般公共预算基本支出表（政府预算）'!C9</f>
        <v>120.59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7" sqref="D7:D9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266</v>
      </c>
      <c r="H4" s="6"/>
      <c r="I4" s="6"/>
      <c r="J4" s="6"/>
      <c r="K4" s="6"/>
      <c r="L4" s="6" t="s">
        <v>267</v>
      </c>
      <c r="M4" s="6"/>
      <c r="N4" s="6"/>
      <c r="O4" s="6"/>
      <c r="P4" s="6"/>
      <c r="Q4" s="6"/>
      <c r="R4" s="6" t="s">
        <v>264</v>
      </c>
      <c r="S4" s="6" t="s">
        <v>268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269</v>
      </c>
      <c r="I5" s="6" t="s">
        <v>270</v>
      </c>
      <c r="J5" s="6" t="s">
        <v>271</v>
      </c>
      <c r="K5" s="6" t="s">
        <v>272</v>
      </c>
      <c r="L5" s="6" t="s">
        <v>135</v>
      </c>
      <c r="M5" s="6" t="s">
        <v>246</v>
      </c>
      <c r="N5" s="6" t="s">
        <v>248</v>
      </c>
      <c r="O5" s="6" t="s">
        <v>273</v>
      </c>
      <c r="P5" s="6" t="s">
        <v>274</v>
      </c>
      <c r="Q5" s="6" t="s">
        <v>275</v>
      </c>
      <c r="R5" s="6"/>
      <c r="S5" s="6" t="s">
        <v>135</v>
      </c>
      <c r="T5" s="6" t="s">
        <v>276</v>
      </c>
      <c r="U5" s="6" t="s">
        <v>277</v>
      </c>
      <c r="V5" s="6" t="s">
        <v>256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1381.45</v>
      </c>
      <c r="G6" s="19">
        <f t="shared" ref="G6:R6" si="0">G7</f>
        <v>1004.95</v>
      </c>
      <c r="H6" s="19">
        <f t="shared" si="0"/>
        <v>495.75</v>
      </c>
      <c r="I6" s="19">
        <f t="shared" si="0"/>
        <v>281.21</v>
      </c>
      <c r="J6" s="19">
        <f t="shared" si="0"/>
        <v>0</v>
      </c>
      <c r="K6" s="19">
        <f t="shared" si="0"/>
        <v>227.99</v>
      </c>
      <c r="L6" s="19">
        <f t="shared" si="0"/>
        <v>255.91</v>
      </c>
      <c r="M6" s="19">
        <f t="shared" si="0"/>
        <v>82.11</v>
      </c>
      <c r="N6" s="19">
        <f t="shared" si="0"/>
        <v>0</v>
      </c>
      <c r="O6" s="19">
        <f t="shared" si="0"/>
        <v>173.8</v>
      </c>
      <c r="P6" s="19">
        <f t="shared" si="0"/>
        <v>0</v>
      </c>
      <c r="Q6" s="19">
        <f t="shared" si="0"/>
        <v>0</v>
      </c>
      <c r="R6" s="19">
        <f t="shared" si="0"/>
        <v>120.59</v>
      </c>
      <c r="S6" s="19"/>
      <c r="T6" s="19"/>
      <c r="U6" s="19"/>
      <c r="V6" s="19"/>
    </row>
    <row r="7" ht="22.5" customHeight="1" spans="1:22">
      <c r="A7" s="14" t="s">
        <v>165</v>
      </c>
      <c r="B7" s="14"/>
      <c r="C7" s="14"/>
      <c r="D7" s="20">
        <v>401012</v>
      </c>
      <c r="E7" s="20" t="s">
        <v>166</v>
      </c>
      <c r="F7" s="19">
        <f>F8</f>
        <v>1381.45</v>
      </c>
      <c r="G7" s="19">
        <f t="shared" ref="G7:R7" si="1">G8</f>
        <v>1004.95</v>
      </c>
      <c r="H7" s="19">
        <f t="shared" si="1"/>
        <v>495.75</v>
      </c>
      <c r="I7" s="19">
        <f t="shared" si="1"/>
        <v>281.21</v>
      </c>
      <c r="J7" s="19">
        <f t="shared" si="1"/>
        <v>0</v>
      </c>
      <c r="K7" s="19">
        <f t="shared" si="1"/>
        <v>227.99</v>
      </c>
      <c r="L7" s="19">
        <f t="shared" si="1"/>
        <v>255.91</v>
      </c>
      <c r="M7" s="19">
        <f t="shared" si="1"/>
        <v>82.11</v>
      </c>
      <c r="N7" s="19">
        <f t="shared" si="1"/>
        <v>0</v>
      </c>
      <c r="O7" s="19">
        <f t="shared" si="1"/>
        <v>173.8</v>
      </c>
      <c r="P7" s="19">
        <f t="shared" si="1"/>
        <v>0</v>
      </c>
      <c r="Q7" s="19">
        <f t="shared" si="1"/>
        <v>0</v>
      </c>
      <c r="R7" s="19">
        <f t="shared" si="1"/>
        <v>120.59</v>
      </c>
      <c r="S7" s="19"/>
      <c r="T7" s="19"/>
      <c r="U7" s="19"/>
      <c r="V7" s="19"/>
    </row>
    <row r="8" ht="22.5" customHeight="1" spans="1:22">
      <c r="A8" s="14" t="s">
        <v>165</v>
      </c>
      <c r="B8" s="14" t="s">
        <v>167</v>
      </c>
      <c r="C8" s="14"/>
      <c r="D8" s="20">
        <f>D7</f>
        <v>401012</v>
      </c>
      <c r="E8" s="20" t="s">
        <v>168</v>
      </c>
      <c r="F8" s="19">
        <f>F9</f>
        <v>1381.45</v>
      </c>
      <c r="G8" s="19">
        <f t="shared" ref="G8:R8" si="2">G9</f>
        <v>1004.95</v>
      </c>
      <c r="H8" s="19">
        <f t="shared" si="2"/>
        <v>495.75</v>
      </c>
      <c r="I8" s="19">
        <f t="shared" si="2"/>
        <v>281.21</v>
      </c>
      <c r="J8" s="19">
        <f t="shared" si="2"/>
        <v>0</v>
      </c>
      <c r="K8" s="19">
        <f t="shared" si="2"/>
        <v>227.99</v>
      </c>
      <c r="L8" s="19">
        <f t="shared" si="2"/>
        <v>255.91</v>
      </c>
      <c r="M8" s="19">
        <f t="shared" si="2"/>
        <v>82.11</v>
      </c>
      <c r="N8" s="19">
        <f t="shared" si="2"/>
        <v>0</v>
      </c>
      <c r="O8" s="19">
        <f t="shared" si="2"/>
        <v>173.8</v>
      </c>
      <c r="P8" s="19">
        <f t="shared" si="2"/>
        <v>0</v>
      </c>
      <c r="Q8" s="19">
        <f t="shared" si="2"/>
        <v>0</v>
      </c>
      <c r="R8" s="19">
        <f t="shared" si="2"/>
        <v>120.59</v>
      </c>
      <c r="S8" s="19"/>
      <c r="T8" s="19"/>
      <c r="U8" s="19"/>
      <c r="V8" s="19"/>
    </row>
    <row r="9" ht="22.5" customHeight="1" spans="1:22">
      <c r="A9" s="14" t="s">
        <v>165</v>
      </c>
      <c r="B9" s="14" t="s">
        <v>167</v>
      </c>
      <c r="C9" s="14" t="s">
        <v>167</v>
      </c>
      <c r="D9" s="20">
        <f>D8</f>
        <v>401012</v>
      </c>
      <c r="E9" s="20" t="s">
        <v>169</v>
      </c>
      <c r="F9" s="19">
        <f>G9+L9+R9</f>
        <v>1381.45</v>
      </c>
      <c r="G9" s="19">
        <f>H9+I9+J9+K9</f>
        <v>1004.95</v>
      </c>
      <c r="H9" s="19">
        <f>'9一般公共预算基本支出表（部门预算）'!C7</f>
        <v>495.75</v>
      </c>
      <c r="I9" s="19">
        <f>'9一般公共预算基本支出表（部门预算）'!C8</f>
        <v>281.21</v>
      </c>
      <c r="J9" s="19"/>
      <c r="K9" s="19">
        <f>'9一般公共预算基本支出表（部门预算）'!C10</f>
        <v>227.99</v>
      </c>
      <c r="L9" s="19">
        <f>M9+N9+O9+P9+Q9</f>
        <v>255.91</v>
      </c>
      <c r="M9" s="19">
        <f>'9一般公共预算基本支出表（部门预算）'!C11</f>
        <v>82.11</v>
      </c>
      <c r="N9" s="19"/>
      <c r="O9" s="19">
        <f>'9一般公共预算基本支出表（部门预算）'!C13</f>
        <v>173.8</v>
      </c>
      <c r="P9" s="19"/>
      <c r="Q9" s="19"/>
      <c r="R9" s="19">
        <f>'10工资福利(政府预算)'!J9</f>
        <v>120.59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7" sqref="D7:D9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171</v>
      </c>
      <c r="E4" s="6" t="s">
        <v>172</v>
      </c>
      <c r="F4" s="6" t="s">
        <v>278</v>
      </c>
      <c r="G4" s="6" t="s">
        <v>279</v>
      </c>
      <c r="H4" s="6" t="s">
        <v>280</v>
      </c>
      <c r="I4" s="6" t="s">
        <v>281</v>
      </c>
      <c r="J4" s="6" t="s">
        <v>282</v>
      </c>
      <c r="K4" s="6" t="s">
        <v>283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60.5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60.5</v>
      </c>
    </row>
    <row r="7" ht="22.5" customHeight="1" spans="1:11">
      <c r="A7" s="14" t="s">
        <v>165</v>
      </c>
      <c r="B7" s="14"/>
      <c r="C7" s="14"/>
      <c r="D7" s="20">
        <v>401012</v>
      </c>
      <c r="E7" s="20" t="s">
        <v>166</v>
      </c>
      <c r="F7" s="19">
        <f t="shared" ref="F7:K7" si="1">F8</f>
        <v>60.5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60.5</v>
      </c>
    </row>
    <row r="8" ht="22.5" customHeight="1" spans="1:11">
      <c r="A8" s="14" t="s">
        <v>165</v>
      </c>
      <c r="B8" s="14" t="s">
        <v>167</v>
      </c>
      <c r="C8" s="14"/>
      <c r="D8" s="20">
        <f>D7</f>
        <v>401012</v>
      </c>
      <c r="E8" s="20" t="s">
        <v>168</v>
      </c>
      <c r="F8" s="19">
        <f t="shared" ref="F8:K8" si="2">F9</f>
        <v>60.5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60.5</v>
      </c>
    </row>
    <row r="9" ht="22.5" customHeight="1" spans="1:11">
      <c r="A9" s="14" t="s">
        <v>165</v>
      </c>
      <c r="B9" s="14" t="s">
        <v>167</v>
      </c>
      <c r="C9" s="14" t="s">
        <v>167</v>
      </c>
      <c r="D9" s="20">
        <f>D8</f>
        <v>401012</v>
      </c>
      <c r="E9" s="20" t="s">
        <v>169</v>
      </c>
      <c r="F9" s="19">
        <f>K9</f>
        <v>60.5</v>
      </c>
      <c r="G9" s="19"/>
      <c r="H9" s="19"/>
      <c r="I9" s="19"/>
      <c r="J9" s="19"/>
      <c r="K9" s="19">
        <f>'9一般公共预算基本支出表（部门预算）'!C20</f>
        <v>60.5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7" sqref="D7:D9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171</v>
      </c>
      <c r="E4" s="6" t="s">
        <v>172</v>
      </c>
      <c r="F4" s="6" t="s">
        <v>278</v>
      </c>
      <c r="G4" s="6" t="s">
        <v>284</v>
      </c>
      <c r="H4" s="6" t="s">
        <v>285</v>
      </c>
      <c r="I4" s="6" t="s">
        <v>286</v>
      </c>
      <c r="J4" s="6" t="s">
        <v>287</v>
      </c>
      <c r="K4" s="6" t="s">
        <v>288</v>
      </c>
      <c r="L4" s="6" t="s">
        <v>289</v>
      </c>
      <c r="M4" s="6" t="s">
        <v>290</v>
      </c>
      <c r="N4" s="6" t="s">
        <v>280</v>
      </c>
      <c r="O4" s="6" t="s">
        <v>291</v>
      </c>
      <c r="P4" s="6" t="s">
        <v>292</v>
      </c>
      <c r="Q4" s="6" t="s">
        <v>281</v>
      </c>
      <c r="R4" s="6" t="s">
        <v>283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60.5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60.5</v>
      </c>
    </row>
    <row r="7" ht="22.5" customHeight="1" spans="1:18">
      <c r="A7" s="14" t="s">
        <v>165</v>
      </c>
      <c r="B7" s="14"/>
      <c r="C7" s="14"/>
      <c r="D7" s="20">
        <v>401012</v>
      </c>
      <c r="E7" s="20" t="s">
        <v>166</v>
      </c>
      <c r="F7" s="19">
        <f>F8</f>
        <v>60.5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60.5</v>
      </c>
    </row>
    <row r="8" ht="22.5" customHeight="1" spans="1:18">
      <c r="A8" s="14" t="s">
        <v>165</v>
      </c>
      <c r="B8" s="14" t="s">
        <v>167</v>
      </c>
      <c r="C8" s="14"/>
      <c r="D8" s="20">
        <f>D7</f>
        <v>401012</v>
      </c>
      <c r="E8" s="20" t="s">
        <v>168</v>
      </c>
      <c r="F8" s="19">
        <f>F9</f>
        <v>60.5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60.5</v>
      </c>
    </row>
    <row r="9" ht="22.5" customHeight="1" spans="1:18">
      <c r="A9" s="14" t="s">
        <v>165</v>
      </c>
      <c r="B9" s="14" t="s">
        <v>167</v>
      </c>
      <c r="C9" s="14" t="s">
        <v>167</v>
      </c>
      <c r="D9" s="20">
        <f>D8</f>
        <v>401012</v>
      </c>
      <c r="E9" s="20" t="s">
        <v>169</v>
      </c>
      <c r="F9" s="19">
        <f>R9</f>
        <v>60.5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60.5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10" sqref="I10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278</v>
      </c>
      <c r="G4" s="6" t="s">
        <v>175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293</v>
      </c>
      <c r="I5" s="6" t="s">
        <v>225</v>
      </c>
      <c r="J5" s="6" t="s">
        <v>227</v>
      </c>
      <c r="K5" s="6" t="s">
        <v>294</v>
      </c>
      <c r="L5" s="6" t="s">
        <v>295</v>
      </c>
      <c r="M5" s="6" t="s">
        <v>296</v>
      </c>
      <c r="N5" s="6" t="s">
        <v>297</v>
      </c>
      <c r="O5" s="6" t="s">
        <v>298</v>
      </c>
      <c r="P5" s="6" t="s">
        <v>299</v>
      </c>
      <c r="Q5" s="6" t="s">
        <v>300</v>
      </c>
      <c r="R5" s="6" t="s">
        <v>135</v>
      </c>
      <c r="S5" s="6" t="s">
        <v>301</v>
      </c>
      <c r="T5" s="6" t="s">
        <v>265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K14" sqref="K14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171</v>
      </c>
      <c r="E4" s="6" t="s">
        <v>172</v>
      </c>
      <c r="F4" s="6" t="s">
        <v>302</v>
      </c>
      <c r="G4" s="6" t="s">
        <v>303</v>
      </c>
      <c r="H4" s="6" t="s">
        <v>304</v>
      </c>
      <c r="I4" s="6" t="s">
        <v>305</v>
      </c>
      <c r="J4" s="6" t="s">
        <v>306</v>
      </c>
      <c r="K4" s="6" t="s">
        <v>307</v>
      </c>
      <c r="L4" s="6" t="s">
        <v>308</v>
      </c>
      <c r="M4" s="6" t="s">
        <v>309</v>
      </c>
      <c r="N4" s="6" t="s">
        <v>310</v>
      </c>
      <c r="O4" s="6" t="s">
        <v>311</v>
      </c>
      <c r="P4" s="6" t="s">
        <v>312</v>
      </c>
      <c r="Q4" s="6" t="s">
        <v>297</v>
      </c>
      <c r="R4" s="6" t="s">
        <v>299</v>
      </c>
      <c r="S4" s="6" t="s">
        <v>313</v>
      </c>
      <c r="T4" s="6" t="s">
        <v>225</v>
      </c>
      <c r="U4" s="6" t="s">
        <v>227</v>
      </c>
      <c r="V4" s="6" t="s">
        <v>296</v>
      </c>
      <c r="W4" s="6" t="s">
        <v>314</v>
      </c>
      <c r="X4" s="6" t="s">
        <v>315</v>
      </c>
      <c r="Y4" s="6" t="s">
        <v>316</v>
      </c>
      <c r="Z4" s="6" t="s">
        <v>317</v>
      </c>
      <c r="AA4" s="6" t="s">
        <v>295</v>
      </c>
      <c r="AB4" s="6" t="s">
        <v>318</v>
      </c>
      <c r="AC4" s="6" t="s">
        <v>319</v>
      </c>
      <c r="AD4" s="6" t="s">
        <v>298</v>
      </c>
      <c r="AE4" s="6" t="s">
        <v>320</v>
      </c>
      <c r="AF4" s="6" t="s">
        <v>321</v>
      </c>
      <c r="AG4" s="6" t="s">
        <v>300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322</v>
      </c>
      <c r="B4" s="6" t="s">
        <v>323</v>
      </c>
      <c r="C4" s="6" t="s">
        <v>324</v>
      </c>
      <c r="D4" s="6" t="s">
        <v>325</v>
      </c>
      <c r="E4" s="6" t="s">
        <v>326</v>
      </c>
      <c r="F4" s="6"/>
      <c r="G4" s="6"/>
      <c r="H4" s="6" t="s">
        <v>327</v>
      </c>
    </row>
    <row r="5" ht="25.5" customHeight="1" spans="1:8">
      <c r="A5" s="6"/>
      <c r="B5" s="6"/>
      <c r="C5" s="6"/>
      <c r="D5" s="6"/>
      <c r="E5" s="6" t="s">
        <v>137</v>
      </c>
      <c r="F5" s="6" t="s">
        <v>328</v>
      </c>
      <c r="G5" s="6" t="s">
        <v>329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7" sqref="F1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330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211</v>
      </c>
      <c r="F5" s="6"/>
      <c r="G5" s="6" t="s">
        <v>212</v>
      </c>
      <c r="H5" s="6"/>
    </row>
    <row r="6" ht="27.7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3" sqref="K13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4" sqref="K14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190</v>
      </c>
      <c r="I5" s="6" t="s">
        <v>191</v>
      </c>
      <c r="J5" s="6" t="s">
        <v>182</v>
      </c>
      <c r="K5" s="6" t="s">
        <v>135</v>
      </c>
      <c r="L5" s="6" t="s">
        <v>193</v>
      </c>
      <c r="M5" s="6" t="s">
        <v>194</v>
      </c>
      <c r="N5" s="6" t="s">
        <v>184</v>
      </c>
      <c r="O5" s="6" t="s">
        <v>195</v>
      </c>
      <c r="P5" s="6" t="s">
        <v>196</v>
      </c>
      <c r="Q5" s="6" t="s">
        <v>197</v>
      </c>
      <c r="R5" s="6" t="s">
        <v>180</v>
      </c>
      <c r="S5" s="6" t="s">
        <v>183</v>
      </c>
      <c r="T5" s="6" t="s">
        <v>187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332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211</v>
      </c>
      <c r="F5" s="6"/>
      <c r="G5" s="6" t="s">
        <v>212</v>
      </c>
      <c r="H5" s="6"/>
    </row>
    <row r="6" ht="23.2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5" sqref="D15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333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211</v>
      </c>
      <c r="F5" s="6"/>
      <c r="G5" s="6" t="s">
        <v>212</v>
      </c>
      <c r="H5" s="6"/>
    </row>
    <row r="6" ht="24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13" sqref="H13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171</v>
      </c>
      <c r="B4" s="6" t="s">
        <v>334</v>
      </c>
      <c r="C4" s="6" t="s">
        <v>335</v>
      </c>
      <c r="D4" s="6"/>
      <c r="E4" s="6"/>
      <c r="F4" s="6"/>
      <c r="G4" s="6"/>
      <c r="H4" s="6"/>
      <c r="I4" s="6"/>
      <c r="J4" s="6"/>
      <c r="K4" s="6"/>
      <c r="L4" s="6"/>
      <c r="M4" s="6" t="s">
        <v>336</v>
      </c>
      <c r="N4" s="6"/>
    </row>
    <row r="5" ht="32.25" customHeight="1" spans="1:14">
      <c r="A5" s="6"/>
      <c r="B5" s="6"/>
      <c r="C5" s="6" t="s">
        <v>337</v>
      </c>
      <c r="D5" s="6" t="s">
        <v>138</v>
      </c>
      <c r="E5" s="6"/>
      <c r="F5" s="6"/>
      <c r="G5" s="6"/>
      <c r="H5" s="6"/>
      <c r="I5" s="6"/>
      <c r="J5" s="6" t="s">
        <v>338</v>
      </c>
      <c r="K5" s="6" t="s">
        <v>140</v>
      </c>
      <c r="L5" s="6" t="s">
        <v>141</v>
      </c>
      <c r="M5" s="6" t="s">
        <v>339</v>
      </c>
      <c r="N5" s="6" t="s">
        <v>340</v>
      </c>
    </row>
    <row r="6" ht="45" customHeight="1" spans="1:14">
      <c r="A6" s="6"/>
      <c r="B6" s="6"/>
      <c r="C6" s="6"/>
      <c r="D6" s="6" t="s">
        <v>341</v>
      </c>
      <c r="E6" s="6" t="s">
        <v>342</v>
      </c>
      <c r="F6" s="6" t="s">
        <v>343</v>
      </c>
      <c r="G6" s="6" t="s">
        <v>344</v>
      </c>
      <c r="H6" s="6" t="s">
        <v>345</v>
      </c>
      <c r="I6" s="6" t="s">
        <v>346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9" sqref="H9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171</v>
      </c>
      <c r="B4" s="6" t="s">
        <v>348</v>
      </c>
      <c r="C4" s="6" t="s">
        <v>349</v>
      </c>
      <c r="D4" s="6" t="s">
        <v>350</v>
      </c>
      <c r="E4" s="6" t="s">
        <v>351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352</v>
      </c>
      <c r="F5" s="6" t="s">
        <v>353</v>
      </c>
      <c r="G5" s="6" t="s">
        <v>354</v>
      </c>
      <c r="H5" s="6" t="s">
        <v>355</v>
      </c>
      <c r="I5" s="6" t="s">
        <v>356</v>
      </c>
      <c r="J5" s="6" t="s">
        <v>357</v>
      </c>
      <c r="K5" s="6" t="s">
        <v>358</v>
      </c>
      <c r="L5" s="6" t="s">
        <v>359</v>
      </c>
      <c r="M5" s="6" t="s">
        <v>360</v>
      </c>
    </row>
    <row r="6" ht="28.5" customHeight="1" spans="1:13">
      <c r="A6" s="13"/>
      <c r="B6" s="13"/>
      <c r="C6" s="14"/>
      <c r="D6" s="14" t="s">
        <v>361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F1" workbookViewId="0">
      <selection activeCell="H8" sqref="H8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322</v>
      </c>
      <c r="B4" s="6" t="s">
        <v>323</v>
      </c>
      <c r="C4" s="6" t="s">
        <v>363</v>
      </c>
      <c r="D4" s="6"/>
      <c r="E4" s="6"/>
      <c r="F4" s="6"/>
      <c r="G4" s="6"/>
      <c r="H4" s="6"/>
      <c r="I4" s="6"/>
      <c r="J4" s="6" t="s">
        <v>364</v>
      </c>
      <c r="K4" s="6" t="s">
        <v>365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349</v>
      </c>
      <c r="D5" s="6" t="s">
        <v>366</v>
      </c>
      <c r="E5" s="6"/>
      <c r="F5" s="6"/>
      <c r="G5" s="6"/>
      <c r="H5" s="6" t="s">
        <v>367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368</v>
      </c>
      <c r="F6" s="6" t="s">
        <v>142</v>
      </c>
      <c r="G6" s="6" t="s">
        <v>369</v>
      </c>
      <c r="H6" s="6" t="s">
        <v>157</v>
      </c>
      <c r="I6" s="6" t="s">
        <v>158</v>
      </c>
      <c r="J6" s="6"/>
      <c r="K6" s="6" t="s">
        <v>352</v>
      </c>
      <c r="L6" s="6" t="s">
        <v>353</v>
      </c>
      <c r="M6" s="6" t="s">
        <v>354</v>
      </c>
      <c r="N6" s="6" t="s">
        <v>359</v>
      </c>
      <c r="O6" s="6" t="s">
        <v>355</v>
      </c>
      <c r="P6" s="6" t="s">
        <v>370</v>
      </c>
      <c r="Q6" s="6" t="s">
        <v>371</v>
      </c>
      <c r="R6" s="6" t="s">
        <v>360</v>
      </c>
    </row>
    <row r="7" s="1" customFormat="1" ht="30.75" customHeight="1" spans="1:18">
      <c r="A7" s="7" t="s">
        <v>372</v>
      </c>
      <c r="B7" s="7" t="s">
        <v>373</v>
      </c>
      <c r="C7" s="7" t="s">
        <v>374</v>
      </c>
      <c r="D7" s="7" t="s">
        <v>374</v>
      </c>
      <c r="E7" s="7"/>
      <c r="F7" s="7"/>
      <c r="G7" s="7"/>
      <c r="H7" s="7" t="s">
        <v>374</v>
      </c>
      <c r="I7" s="7"/>
      <c r="J7" s="8" t="s">
        <v>375</v>
      </c>
      <c r="K7" s="7" t="s">
        <v>376</v>
      </c>
      <c r="L7" s="7" t="s">
        <v>377</v>
      </c>
      <c r="M7" s="7" t="s">
        <v>169</v>
      </c>
      <c r="N7" s="7" t="s">
        <v>378</v>
      </c>
      <c r="O7" s="7" t="s">
        <v>379</v>
      </c>
      <c r="P7" s="7" t="s">
        <v>380</v>
      </c>
      <c r="Q7" s="8" t="s">
        <v>381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382</v>
      </c>
      <c r="K8" s="7"/>
      <c r="L8" s="7" t="s">
        <v>383</v>
      </c>
      <c r="M8" s="7" t="s">
        <v>169</v>
      </c>
      <c r="N8" s="7" t="s">
        <v>378</v>
      </c>
      <c r="O8" s="7" t="s">
        <v>384</v>
      </c>
      <c r="P8" s="7" t="s">
        <v>385</v>
      </c>
      <c r="Q8" s="8" t="s">
        <v>386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387</v>
      </c>
      <c r="K9" s="7" t="s">
        <v>388</v>
      </c>
      <c r="L9" s="7" t="s">
        <v>389</v>
      </c>
      <c r="M9" s="7" t="s">
        <v>169</v>
      </c>
      <c r="N9" s="7" t="s">
        <v>378</v>
      </c>
      <c r="O9" s="7" t="s">
        <v>390</v>
      </c>
      <c r="P9" s="7" t="s">
        <v>385</v>
      </c>
      <c r="Q9" s="8" t="s">
        <v>391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392</v>
      </c>
      <c r="K10" s="7"/>
      <c r="L10" s="7" t="s">
        <v>393</v>
      </c>
      <c r="M10" s="7" t="s">
        <v>169</v>
      </c>
      <c r="N10" s="7" t="s">
        <v>378</v>
      </c>
      <c r="O10" s="7" t="s">
        <v>394</v>
      </c>
      <c r="P10" s="7" t="s">
        <v>380</v>
      </c>
      <c r="Q10" s="8" t="s">
        <v>395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