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<sst xmlns="http://schemas.openxmlformats.org/spreadsheetml/2006/main" count="793" uniqueCount="395">
  <si>
    <t>2023年部门预算公开表</t>
  </si>
  <si>
    <t>单位编码：</t>
  </si>
  <si>
    <t>单位名称：</t>
  </si>
  <si>
    <t>蒸湘区第二实验小学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</si>
  <si>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</si>
  <si>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</si>
  <si>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</si>
  <si>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</si>
  <si>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</si>
  <si>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</si>
  <si>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</si>
  <si>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</si>
  <si>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</si>
  <si>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</si>
  <si>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</si>
  <si>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</si>
  <si>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</si>
  <si>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</si>
  <si>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</si>
  <si>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</si>
  <si>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</si>
  <si>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</si>
  <si>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</si>
  <si>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</si>
  <si>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</si>
  <si>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</si>
  <si>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</si>
  <si>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</si>
  <si>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</si>
  <si>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</si>
  <si>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</si>
  <si>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</si>
  <si>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</si>
  <si>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</si>
  <si>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</si>
  <si>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</si>
  <si>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</si>
  <si>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</si>
  <si>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</si>
  <si>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</si>
  <si>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</si>
  <si>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</si>
  <si>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</si>
  <si>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</si>
  <si>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</si>
  <si>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</si>
  <si>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</si>
  <si>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</si>
  <si>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</si>
  <si>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</si>
  <si>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</si>
  <si>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</si>
  <si>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</si>
  <si>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</si>
  <si>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</si>
  <si>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</si>
  <si>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</si>
  <si>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</si>
  <si>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</si>
  <si>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</si>
  <si>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</si>
  <si>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</si>
  <si>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</si>
  <si>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</si>
  <si>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</si>
  <si>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</si>
  <si>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</si>
  <si>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</si>
  <si>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</si>
  <si>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</si>
  <si>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</si>
  <si>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</si>
  <si>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</si>
  <si>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</si>
  <si>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</si>
  <si>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</si>
  <si>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</si>
  <si>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</si>
  <si>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</si>
  <si>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</si>
  <si>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</si>
  <si>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</si>
  <si>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</si>
  <si>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</si>
  <si>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</si>
  <si>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</si>
  <si>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</si>
  <si>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</si>
  <si>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</si>
  <si>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</si>
  <si>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</si>
  <si>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</si>
  <si>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</si>
  <si>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</si>
  <si>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</si>
  <si>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</si>
  <si>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</si>
  <si>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</si>
  <si>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</si>
  <si>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</si>
  <si>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</si>
  <si>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</si>
  <si>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</si>
  <si>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</si>
  <si>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</si>
  <si>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</si>
  <si>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</si>
  <si>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</si>
  <si>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</si>
  <si>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</si>
  <si>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</si>
  <si>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</si>
  <si>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</si>
  <si>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</si>
  <si>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</si>
  <si>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</si>
  <si>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</si>
  <si>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</si>
  <si>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</si>
  <si>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</si>
  <si>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</si>
  <si>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</si>
  <si>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</si>
  <si>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</si>
  <si>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</si>
  <si>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</si>
  <si>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</si>
  <si>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</si>
  <si>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</si>
  <si>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</si>
  <si>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</si>
  <si>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</si>
  <si>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</si>
  <si>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</si>
  <si>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</si>
  <si>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</si>
  <si>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</si>
  <si>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</si>
  <si>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</si>
  <si>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</si>
  <si>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</si>
  <si>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</si>
  <si>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</si>
  <si>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</si>
  <si>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</si>
  <si>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</si>
  <si>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</si>
  <si>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</si>
  <si>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</si>
  <si>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</si>
  <si>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</si>
  <si>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</si>
  <si>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</si>
  <si>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401010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</si>
  <si>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</si>
  <si>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</si>
  <si>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</si>
  <si>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</si>
  <si>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</si>
  <si>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</si>
  <si>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</si>
  <si>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</si>
  <si>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</si>
  <si>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</si>
  <si>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</si>
  <si>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</si>
  <si>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</si>
  <si>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</si>
  <si>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</si>
  <si>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</si>
  <si>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</si>
  <si>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</si>
  <si>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</si>
  <si>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</si>
  <si>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</si>
  <si>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</si>
  <si>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</si>
  <si>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</si>
  <si>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</si>
  <si>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</si>
  <si>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</si>
  <si>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</si>
  <si>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</si>
  <si>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</si>
  <si>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</si>
  <si>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</si>
  <si>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</si>
  <si>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</si>
  <si>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</si>
  <si>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</si>
  <si>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</si>
  <si>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</si>
  <si>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</si>
  <si>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</si>
  <si>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</si>
  <si>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</si>
  <si>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</si>
  <si>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</si>
  <si>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</si>
  <si>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</si>
  <si>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</si>
  <si>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</si>
  <si>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</si>
  <si>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</si>
  <si>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</si>
  <si>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</si>
  <si>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</si>
  <si>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</si>
  <si>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</si>
  <si>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</si>
  <si>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</si>
  <si>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</si>
  <si>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</si>
  <si>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</si>
  <si>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</si>
  <si>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</si>
  <si>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</si>
  <si>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</si>
  <si>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</si>
  <si>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</si>
  <si>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</si>
  <si>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</si>
  <si>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</si>
  <si>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</si>
  <si>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</si>
  <si>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</si>
  <si>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</si>
  <si>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</si>
  <si>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</si>
  <si>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</si>
  <si>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</si>
  <si>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</si>
  <si>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</si>
  <si>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</si>
  <si>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</si>
  <si>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</si>
  <si>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</si>
  <si>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</si>
  <si>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</si>
  <si>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</si>
  <si>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</si>
  <si>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</si>
  <si>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</si>
  <si>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</si>
  <si>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</si>
  <si>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</si>
  <si>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</si>
  <si>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</si>
  <si>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</si>
  <si>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</si>
  <si>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</si>
  <si>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</si>
  <si>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</si>
  <si>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</si>
  <si>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</si>
  <si>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</si>
  <si>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</si>
  <si>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</si>
  <si>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</si>
  <si>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</si>
  <si>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</si>
  <si>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</si>
  <si>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</si>
  <si>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</si>
  <si>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</si>
  <si>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</si>
  <si>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</si>
  <si>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</si>
  <si>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</si>
  <si>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</si>
  <si>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</si>
  <si>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</si>
  <si>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</si>
  <si>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</si>
  <si>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</si>
  <si>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</si>
  <si>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</si>
  <si>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</si>
  <si>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</si>
  <si>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</si>
  <si>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</si>
  <si>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</si>
  <si>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</si>
  <si>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</si>
  <si>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</si>
  <si>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</si>
  <si>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</si>
  <si>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</si>
  <si>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</si>
  <si>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</si>
  <si>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</si>
  <si>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</si>
  <si>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</si>
  <si>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</si>
  <si>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</si>
  <si>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</si>
  <si>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</si>
  <si>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</si>
  <si>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</si>
  <si>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</si>
  <si>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</si>
  <si>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</si>
  <si>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</si>
  <si>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</si>
  <si>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</si>
  <si>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</si>
  <si>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</si>
  <si>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</si>
  <si>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</si>
  <si>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</si>
  <si>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</si>
  <si>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</si>
  <si>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</si>
  <si>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</si>
  <si>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</si>
  <si>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</si>
  <si>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</si>
  <si>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</si>
  <si>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</si>
  <si>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</si>
  <si>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</si>
  <si>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</si>
  <si>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</si>
  <si>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</si>
  <si>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</si>
  <si>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</si>
  <si>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</si>
  <si>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</si>
  <si>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</si>
  <si>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</si>
  <si>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</si>
  <si>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</si>
  <si>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</si>
  <si>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</si>
  <si>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</si>
  <si>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</si>
  <si>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</si>
  <si>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</si>
  <si>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</si>
  <si>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</si>
  <si>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</si>
  <si>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</si>
  <si>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</si>
  <si>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</si>
  <si>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</si>
  <si>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</si>
  <si>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</si>
  <si>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</si>
  <si>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</si>
  <si>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</si>
  <si>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</si>
  <si>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</si>
  <si>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</si>
  <si>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</si>
  <si>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</si>
  <si>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</si>
  <si>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</si>
  <si>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</si>
  <si>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</si>
  <si>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</si>
  <si>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</si>
  <si>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</si>
  <si>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</si>
  <si>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</si>
  <si>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</si>
  <si>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</si>
  <si>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</si>
  <si>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</si>
  <si>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</si>
  <si>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</si>
  <si>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</si>
  <si>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</si>
  <si>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</si>
  <si>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394.08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</si>
  <si>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</si>
  <si>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</si>
  <si>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</si>
  <si>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</si>
  <si>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</si>
  <si>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百分比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</si>
  <si>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</si>
  <si>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</si>
  <si>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</si>
  <si>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</si>
  <si>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时间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</si>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</sst>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1" sqref="F11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401010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view="pageBreakPreview" zoomScaleNormal="100" workbookViewId="0">
      <selection activeCell="B5" sqref="B5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7" sqref="A27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394.08</v>
      </c>
      <c r="C6" s="21" t="s">
        <v>40</v>
      </c>
      <c r="D6" s="46"/>
      <c r="E6" s="18" t="s">
        <v>41</v>
      </c>
      <c r="F6" s="19">
        <f>F7+F9</f>
        <v>394.08</v>
      </c>
      <c r="G6" s="21" t="s">
        <v>42</v>
      </c>
      <c r="H6" s="47">
        <f>F7</f>
        <v>394.08</v>
      </c>
    </row>
    <row r="7" ht="16.5" customHeight="1" spans="1:8">
      <c r="A7" s="21" t="s">
        <v>43</v>
      </c>
      <c r="B7" s="47">
        <v>394.08</v>
      </c>
      <c r="C7" s="21" t="s">
        <v>44</v>
      </c>
      <c r="D7" s="46"/>
      <c r="E7" s="21" t="s">
        <v>45</v>
      </c>
      <c r="F7" s="47">
        <v>394.08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/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v>394.08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0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394.08</v>
      </c>
      <c r="C37" s="18" t="s">
        <v>127</v>
      </c>
      <c r="D37" s="47">
        <f>D10</f>
        <v>394.08</v>
      </c>
      <c r="E37" s="18" t="s">
        <v>127</v>
      </c>
      <c r="F37" s="47">
        <f>D37</f>
        <v>394.08</v>
      </c>
      <c r="G37" s="18" t="s">
        <v>127</v>
      </c>
      <c r="H37" s="47">
        <f>F37</f>
        <v>394.08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394.08</v>
      </c>
      <c r="C40" s="18" t="s">
        <v>131</v>
      </c>
      <c r="D40" s="47">
        <f>D37</f>
        <v>394.08</v>
      </c>
      <c r="E40" s="18" t="s">
        <v>131</v>
      </c>
      <c r="F40" s="47">
        <f>D40</f>
        <v>394.08</v>
      </c>
      <c r="G40" s="18" t="s">
        <v>131</v>
      </c>
      <c r="H40" s="47">
        <f>F40</f>
        <v>394.08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394.08</v>
      </c>
      <c r="D7" s="47">
        <f>D8</f>
        <v>394.08</v>
      </c>
      <c r="E7" s="47">
        <f>E8</f>
        <v>394.08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蒸湘区第二实验小学</v>
      </c>
      <c r="C8" s="47">
        <f>D8</f>
        <v>394.08</v>
      </c>
      <c r="D8" s="47">
        <f>E8</f>
        <v>394.08</v>
      </c>
      <c r="E8" s="47">
        <f>'1收支总表'!B40</f>
        <v>394.08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394.08</v>
      </c>
      <c r="G6" s="47">
        <f>G7</f>
        <v>394.08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394.08</v>
      </c>
      <c r="G7" s="47">
        <f>G8</f>
        <v>394.08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394.08</v>
      </c>
      <c r="G8" s="47">
        <f>G9</f>
        <v>394.08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394.08</v>
      </c>
      <c r="G9" s="47">
        <f>'2收入总表'!E8</f>
        <v>394.08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394.08</v>
      </c>
      <c r="G6" s="19">
        <f t="shared" ref="G6:O6" si="0">G7</f>
        <v>394.08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401010</v>
      </c>
      <c r="E7" s="20" t="s">
        <v>167</v>
      </c>
      <c r="F7" s="19">
        <f>F8</f>
        <v>394.08</v>
      </c>
      <c r="G7" s="19">
        <f t="shared" ref="G7:O7" si="1">G8</f>
        <v>394.08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401010</v>
      </c>
      <c r="E8" s="45" t="s">
        <v>169</v>
      </c>
      <c r="F8" s="19">
        <f>F9</f>
        <v>394.08</v>
      </c>
      <c r="G8" s="19">
        <f t="shared" ref="G8:O8" si="2">G9</f>
        <v>394.08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401010</v>
      </c>
      <c r="E9" s="45" t="s">
        <v>170</v>
      </c>
      <c r="F9" s="19">
        <f>G9+O9</f>
        <v>394.08</v>
      </c>
      <c r="G9" s="19">
        <f>'1收支总表'!F7</f>
        <v>394.08</v>
      </c>
      <c r="H9" s="19"/>
      <c r="I9" s="19"/>
      <c r="J9" s="19"/>
      <c r="K9" s="19"/>
      <c r="L9" s="19"/>
      <c r="M9" s="19"/>
      <c r="N9" s="19"/>
      <c r="O9" s="19">
        <f>'1收支总表'!H14</f>
        <v>0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394.08</v>
      </c>
      <c r="G6" s="19">
        <f>G7</f>
        <v>394.08</v>
      </c>
      <c r="H6" s="19">
        <f>H7</f>
        <v>394.08</v>
      </c>
      <c r="I6" s="19">
        <f>I7</f>
        <v>0</v>
      </c>
      <c r="J6" s="19">
        <f>J7</f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401010</v>
      </c>
      <c r="E7" s="20" t="s">
        <v>167</v>
      </c>
      <c r="F7" s="19">
        <f>F8</f>
        <v>394.08</v>
      </c>
      <c r="G7" s="19">
        <f>G8</f>
        <v>394.08</v>
      </c>
      <c r="H7" s="19">
        <f>H8</f>
        <v>394.08</v>
      </c>
      <c r="I7" s="19">
        <f>I8</f>
        <v>0</v>
      </c>
      <c r="J7" s="19">
        <f>J8</f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401010</v>
      </c>
      <c r="E8" s="45" t="s">
        <v>169</v>
      </c>
      <c r="F8" s="19">
        <f>F9</f>
        <v>394.08</v>
      </c>
      <c r="G8" s="19">
        <f>G9</f>
        <v>394.08</v>
      </c>
      <c r="H8" s="19">
        <f>H9</f>
        <v>394.08</v>
      </c>
      <c r="I8" s="19">
        <f>I9</f>
        <v>0</v>
      </c>
      <c r="J8" s="19">
        <f>J9</f>
        <v>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401010</v>
      </c>
      <c r="E9" s="45" t="s">
        <v>170</v>
      </c>
      <c r="F9" s="19">
        <f>G9</f>
        <v>394.08</v>
      </c>
      <c r="G9" s="19">
        <f>H9+J9</f>
        <v>394.08</v>
      </c>
      <c r="H9" s="19">
        <f>'4支出分类(政府预算)'!G9</f>
        <v>394.08</v>
      </c>
      <c r="I9" s="19"/>
      <c r="J9" s="19">
        <f>'4支出分类(政府预算)'!O9</f>
        <v>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394.08</v>
      </c>
      <c r="C6" s="18" t="s">
        <v>201</v>
      </c>
      <c r="D6" s="19">
        <f>D11</f>
        <v>394.08</v>
      </c>
      <c r="E6" s="2"/>
    </row>
    <row r="7" ht="20.25" customHeight="1" spans="1:5">
      <c r="A7" s="21" t="s">
        <v>202</v>
      </c>
      <c r="B7" s="19">
        <f>B8</f>
        <v>394.08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394.08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394.08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394.08</v>
      </c>
      <c r="C40" s="6" t="s">
        <v>210</v>
      </c>
      <c r="D40" s="22">
        <f>D6</f>
        <v>394.08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394.08</v>
      </c>
      <c r="G7" s="19">
        <f>G8</f>
        <v>394.08</v>
      </c>
      <c r="H7" s="19">
        <f>H8</f>
        <v>394.08</v>
      </c>
      <c r="I7" s="19">
        <f>I8</f>
        <v>0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401010</v>
      </c>
      <c r="E8" s="20" t="s">
        <v>167</v>
      </c>
      <c r="F8" s="19">
        <f>F9</f>
        <v>394.08</v>
      </c>
      <c r="G8" s="19">
        <f>G9</f>
        <v>394.08</v>
      </c>
      <c r="H8" s="19">
        <f>H9</f>
        <v>394.08</v>
      </c>
      <c r="I8" s="19">
        <f>I9</f>
        <v>0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401010</v>
      </c>
      <c r="E9" s="45" t="s">
        <v>169</v>
      </c>
      <c r="F9" s="19">
        <f>F10</f>
        <v>394.08</v>
      </c>
      <c r="G9" s="19">
        <f>G10</f>
        <v>394.08</v>
      </c>
      <c r="H9" s="19">
        <f>H10</f>
        <v>394.08</v>
      </c>
      <c r="I9" s="19">
        <f>I10</f>
        <v>0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401010</v>
      </c>
      <c r="E10" s="45" t="s">
        <v>170</v>
      </c>
      <c r="F10" s="19">
        <f>G10</f>
        <v>394.08</v>
      </c>
      <c r="G10" s="19">
        <f>H10+I10</f>
        <v>394.08</v>
      </c>
      <c r="H10" s="19">
        <f>'5支出分类（部门预算）'!H9</f>
        <v>394.08</v>
      </c>
      <c r="I10" s="19">
        <f>'5支出分类（部门预算）'!J9</f>
        <v>0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G16" sqref="G16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394.08</v>
      </c>
    </row>
    <row r="6" s="23" customFormat="1" ht="23.1" customHeight="1" spans="1:3">
      <c r="A6" s="41">
        <v>501</v>
      </c>
      <c r="B6" s="42" t="s">
        <v>175</v>
      </c>
      <c r="C6" s="40">
        <f>C7+C8+C9</f>
        <v>394.08</v>
      </c>
    </row>
    <row r="7" s="23" customFormat="1" ht="23.1" customHeight="1" spans="1:3">
      <c r="A7" s="41">
        <v>50101</v>
      </c>
      <c r="B7" s="42" t="s">
        <v>219</v>
      </c>
      <c r="C7" s="40">
        <f>140.8+1.04+77.62+1.56+65.99</f>
        <v>287.01</v>
      </c>
    </row>
    <row r="8" s="23" customFormat="1" ht="23.1" customHeight="1" spans="1:3">
      <c r="A8" s="41">
        <v>50102</v>
      </c>
      <c r="B8" s="42" t="s">
        <v>220</v>
      </c>
      <c r="C8" s="40">
        <f>394.08-321.45</f>
        <v>72.63</v>
      </c>
    </row>
    <row r="9" s="23" customFormat="1" ht="23.1" customHeight="1" spans="1:3">
      <c r="A9" s="41">
        <v>50103</v>
      </c>
      <c r="B9" s="42" t="s">
        <v>221</v>
      </c>
      <c r="C9" s="40">
        <v>34.44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0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0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view="pageBreakPreview" zoomScaleNormal="100" workbookViewId="0">
      <selection activeCell="J20" sqref="J20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394.08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394.08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140.8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1.04+77.62+1.56</f>
        <v>80.22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65.99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45.51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394.08-366.96</f>
        <v>27.12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34.44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0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0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394.08</v>
      </c>
      <c r="G6" s="22">
        <f>G7</f>
        <v>394.08</v>
      </c>
      <c r="H6" s="22">
        <f>H7</f>
        <v>287.01</v>
      </c>
      <c r="I6" s="22">
        <f>I7</f>
        <v>72.63</v>
      </c>
      <c r="J6" s="22">
        <f>J7</f>
        <v>34.44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401010</v>
      </c>
      <c r="E7" s="20" t="s">
        <v>167</v>
      </c>
      <c r="F7" s="22">
        <f>F8</f>
        <v>394.08</v>
      </c>
      <c r="G7" s="22">
        <f>G8</f>
        <v>394.08</v>
      </c>
      <c r="H7" s="22">
        <f>H8</f>
        <v>287.01</v>
      </c>
      <c r="I7" s="22">
        <f>I8</f>
        <v>72.63</v>
      </c>
      <c r="J7" s="22">
        <f>J8</f>
        <v>34.44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401010</v>
      </c>
      <c r="E8" s="20" t="s">
        <v>169</v>
      </c>
      <c r="F8" s="22">
        <f>F9</f>
        <v>394.08</v>
      </c>
      <c r="G8" s="22">
        <f>G9</f>
        <v>394.08</v>
      </c>
      <c r="H8" s="22">
        <f>H9</f>
        <v>287.01</v>
      </c>
      <c r="I8" s="22">
        <f>I9</f>
        <v>72.63</v>
      </c>
      <c r="J8" s="22">
        <f>J9</f>
        <v>34.44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401010</v>
      </c>
      <c r="E9" s="20" t="s">
        <v>170</v>
      </c>
      <c r="F9" s="22">
        <f>G9</f>
        <v>394.08</v>
      </c>
      <c r="G9" s="22">
        <f>'8一般公共预算基本支出表（政府预算）'!C6</f>
        <v>394.08</v>
      </c>
      <c r="H9" s="22">
        <f>'8一般公共预算基本支出表（政府预算）'!C7</f>
        <v>287.01</v>
      </c>
      <c r="I9" s="22">
        <f>G9-H9-J9</f>
        <v>72.63</v>
      </c>
      <c r="J9" s="22">
        <f>'8一般公共预算基本支出表（政府预算）'!C9</f>
        <v>34.44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394.08</v>
      </c>
      <c r="G6" s="19">
        <f t="shared" ref="G6:R6" si="0">G7</f>
        <v>287.01</v>
      </c>
      <c r="H6" s="19">
        <f t="shared" si="0"/>
        <v>140.8</v>
      </c>
      <c r="I6" s="19">
        <f t="shared" si="0"/>
        <v>80.22</v>
      </c>
      <c r="J6" s="19">
        <f t="shared" si="0"/>
        <v>0</v>
      </c>
      <c r="K6" s="19">
        <f t="shared" si="0"/>
        <v>65.99</v>
      </c>
      <c r="L6" s="19">
        <f t="shared" si="0"/>
        <v>72.63</v>
      </c>
      <c r="M6" s="19">
        <f t="shared" si="0"/>
        <v>45.51</v>
      </c>
      <c r="N6" s="19">
        <f t="shared" si="0"/>
        <v>0</v>
      </c>
      <c r="O6" s="19">
        <f t="shared" si="0"/>
        <v>27.12</v>
      </c>
      <c r="P6" s="19">
        <f t="shared" si="0"/>
        <v>0</v>
      </c>
      <c r="Q6" s="19">
        <f t="shared" si="0"/>
        <v>0</v>
      </c>
      <c r="R6" s="19">
        <f t="shared" si="0"/>
        <v>34.44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401010</v>
      </c>
      <c r="E7" s="20" t="s">
        <v>167</v>
      </c>
      <c r="F7" s="19">
        <f>F8</f>
        <v>394.08</v>
      </c>
      <c r="G7" s="19">
        <f t="shared" ref="G7:R7" si="1">G8</f>
        <v>287.01</v>
      </c>
      <c r="H7" s="19">
        <f t="shared" si="1"/>
        <v>140.8</v>
      </c>
      <c r="I7" s="19">
        <f t="shared" si="1"/>
        <v>80.22</v>
      </c>
      <c r="J7" s="19">
        <f t="shared" si="1"/>
        <v>0</v>
      </c>
      <c r="K7" s="19">
        <f t="shared" si="1"/>
        <v>65.99</v>
      </c>
      <c r="L7" s="19">
        <f t="shared" si="1"/>
        <v>72.63</v>
      </c>
      <c r="M7" s="19">
        <f t="shared" si="1"/>
        <v>45.51</v>
      </c>
      <c r="N7" s="19">
        <f t="shared" si="1"/>
        <v>0</v>
      </c>
      <c r="O7" s="19">
        <f t="shared" si="1"/>
        <v>27.12</v>
      </c>
      <c r="P7" s="19">
        <f t="shared" si="1"/>
        <v>0</v>
      </c>
      <c r="Q7" s="19">
        <f t="shared" si="1"/>
        <v>0</v>
      </c>
      <c r="R7" s="19">
        <f t="shared" si="1"/>
        <v>34.44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401010</v>
      </c>
      <c r="E8" s="20" t="s">
        <v>169</v>
      </c>
      <c r="F8" s="19">
        <f>F9</f>
        <v>394.08</v>
      </c>
      <c r="G8" s="19">
        <f t="shared" ref="G8:R8" si="2">G9</f>
        <v>287.01</v>
      </c>
      <c r="H8" s="19">
        <f t="shared" si="2"/>
        <v>140.8</v>
      </c>
      <c r="I8" s="19">
        <f t="shared" si="2"/>
        <v>80.22</v>
      </c>
      <c r="J8" s="19">
        <f t="shared" si="2"/>
        <v>0</v>
      </c>
      <c r="K8" s="19">
        <f t="shared" si="2"/>
        <v>65.99</v>
      </c>
      <c r="L8" s="19">
        <f t="shared" si="2"/>
        <v>72.63</v>
      </c>
      <c r="M8" s="19">
        <f t="shared" si="2"/>
        <v>45.51</v>
      </c>
      <c r="N8" s="19">
        <f t="shared" si="2"/>
        <v>0</v>
      </c>
      <c r="O8" s="19">
        <f t="shared" si="2"/>
        <v>27.12</v>
      </c>
      <c r="P8" s="19">
        <f t="shared" si="2"/>
        <v>0</v>
      </c>
      <c r="Q8" s="19">
        <f t="shared" si="2"/>
        <v>0</v>
      </c>
      <c r="R8" s="19">
        <f t="shared" si="2"/>
        <v>34.44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401010</v>
      </c>
      <c r="E9" s="20" t="s">
        <v>170</v>
      </c>
      <c r="F9" s="19">
        <f>G9+L9+R9</f>
        <v>394.08</v>
      </c>
      <c r="G9" s="19">
        <f>H9+I9+J9+K9</f>
        <v>287.01</v>
      </c>
      <c r="H9" s="19">
        <f>'9一般公共预算基本支出表（部门预算）'!C7</f>
        <v>140.8</v>
      </c>
      <c r="I9" s="19">
        <f>'9一般公共预算基本支出表（部门预算）'!C8</f>
        <v>80.22</v>
      </c>
      <c r="J9" s="19"/>
      <c r="K9" s="19">
        <f>'9一般公共预算基本支出表（部门预算）'!C10</f>
        <v>65.99</v>
      </c>
      <c r="L9" s="19">
        <f>M9+N9+O9+P9+Q9</f>
        <v>72.63</v>
      </c>
      <c r="M9" s="19">
        <f>'9一般公共预算基本支出表（部门预算）'!C11</f>
        <v>45.51</v>
      </c>
      <c r="N9" s="19"/>
      <c r="O9" s="19">
        <f>'9一般公共预算基本支出表（部门预算）'!C13</f>
        <v>27.12</v>
      </c>
      <c r="P9" s="19"/>
      <c r="Q9" s="19"/>
      <c r="R9" s="19">
        <f>'10工资福利(政府预算)'!J9</f>
        <v>34.44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</row>
    <row r="7" ht="22.5" customHeight="1" spans="1:11">
      <c r="A7" s="14" t="s">
        <v>166</v>
      </c>
      <c r="B7" s="14"/>
      <c r="C7" s="14"/>
      <c r="D7" s="20">
        <v>401010</v>
      </c>
      <c r="E7" s="20" t="s">
        <v>167</v>
      </c>
      <c r="F7" s="19">
        <f t="shared" ref="F7:K7" si="1">F8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401010</v>
      </c>
      <c r="E8" s="20" t="s">
        <v>169</v>
      </c>
      <c r="F8" s="19">
        <f t="shared" ref="F8:K8" si="2">F9</f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401010</v>
      </c>
      <c r="E9" s="20" t="s">
        <v>170</v>
      </c>
      <c r="F9" s="19">
        <f>K9</f>
        <v>0</v>
      </c>
      <c r="G9" s="19"/>
      <c r="H9" s="19"/>
      <c r="I9" s="19"/>
      <c r="J9" s="19"/>
      <c r="K9" s="19">
        <f>'9一般公共预算基本支出表（部门预算）'!C20</f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0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</row>
    <row r="7" ht="22.5" customHeight="1" spans="1:18">
      <c r="A7" s="14" t="s">
        <v>166</v>
      </c>
      <c r="B7" s="14"/>
      <c r="C7" s="14"/>
      <c r="D7" s="20">
        <v>401010</v>
      </c>
      <c r="E7" s="20" t="s">
        <v>167</v>
      </c>
      <c r="F7" s="19">
        <f>F8</f>
        <v>0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401010</v>
      </c>
      <c r="E8" s="20" t="s">
        <v>169</v>
      </c>
      <c r="F8" s="19">
        <f>F9</f>
        <v>0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401010</v>
      </c>
      <c r="E9" s="20" t="s">
        <v>170</v>
      </c>
      <c r="F9" s="19">
        <f>R9</f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7" sqref="J7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N8" sqref="N8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4" sqref="J14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14" sqref="I14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20" sqref="H20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9" sqref="H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2" sqref="A2:R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170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170</v>
      </c>
      <c r="N8" s="7" t="s">
        <v>377</v>
      </c>
      <c r="O8" s="7" t="s">
        <v>383</v>
      </c>
      <c r="P8" s="7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7" t="s">
        <v>387</v>
      </c>
      <c r="L9" s="7" t="s">
        <v>388</v>
      </c>
      <c r="M9" s="7" t="s">
        <v>170</v>
      </c>
      <c r="N9" s="7" t="s">
        <v>377</v>
      </c>
      <c r="O9" s="7" t="s">
        <v>389</v>
      </c>
      <c r="P9" s="7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7"/>
      <c r="L10" s="7" t="s">
        <v>392</v>
      </c>
      <c r="M10" s="7" t="s">
        <v>170</v>
      </c>
      <c r="N10" s="7" t="s">
        <v>377</v>
      </c>
      <c r="O10" s="7" t="s">
        <v>393</v>
      </c>
      <c r="P10" s="7" t="s">
        <v>379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2024-10-16T09:04:44Z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