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24" windowHeight="7380" tabRatio="927" firstSheet="20" activeTab="20"/>
  </bookViews>
  <sheets>
    <sheet name="目录" sheetId="24" r:id="rId1"/>
    <sheet name="2022年收入表" sheetId="5" r:id="rId2"/>
    <sheet name="2021年一般公共预算支出执行情况表" sheetId="7" r:id="rId3"/>
    <sheet name="2022年蒸湘区财政预算支出表" sheetId="1" r:id="rId4"/>
    <sheet name="2022年一般公共预算支出明细表" sheetId="2" r:id="rId5"/>
    <sheet name="2022年一般公共预算基本支出表（部门经济分类）" sheetId="11" r:id="rId6"/>
    <sheet name="2022年一般公共预算基本支出表（政府预算分类）" sheetId="3" r:id="rId7"/>
    <sheet name="2022年蒸湘区本级政府性基金预算收支表" sheetId="8" r:id="rId8"/>
    <sheet name="2022年蒸湘区本级政府性基金预算收入表" sheetId="16" r:id="rId9"/>
    <sheet name="2022年蒸湘区本级政府性基金预算支出表" sheetId="15" r:id="rId10"/>
    <sheet name="2022年政府性基金转移支付表" sheetId="21" r:id="rId11"/>
    <sheet name="2022年蒸湘区本级国有资本经营预算收支表" sheetId="9" r:id="rId12"/>
    <sheet name="2022年蒸湘区本级国有资本经营预算收入表" sheetId="17" r:id="rId13"/>
    <sheet name="2022年蒸湘区本级国有资本经营预算支出表" sheetId="18" r:id="rId14"/>
    <sheet name="2022年蒸湘区本级社会保险基金预算收支表" sheetId="10" r:id="rId15"/>
    <sheet name="2022年蒸湘区本级社会保险基金预算收入表" sheetId="19" r:id="rId16"/>
    <sheet name="2022年蒸湘区本级社会保险基金预算支出表" sheetId="20" r:id="rId17"/>
    <sheet name="2022年一般公共预算专项转移支付表" sheetId="22" r:id="rId18"/>
    <sheet name="2022年三公经费预算安排明细表" sheetId="26" r:id="rId19"/>
    <sheet name="2021年蒸湘区政府债务限额和余额情况表" sheetId="23" r:id="rId20"/>
    <sheet name="2021年蒸湘区财政支出绩效评价评分及等级情况表" sheetId="25" r:id="rId21"/>
  </sheets>
  <definedNames>
    <definedName name="_xlnm.Print_Titles" localSheetId="1">'2022年收入表'!$3:$5</definedName>
    <definedName name="_xlnm.Print_Titles" localSheetId="4">'2022年一般公共预算支出明细表'!$2:$4</definedName>
    <definedName name="_xlnm.Print_Titles" localSheetId="5">'2022年一般公共预算基本支出表（部门经济分类）'!$2:$4</definedName>
    <definedName name="_xlnm.Print_Titles" localSheetId="6">'2022年一般公共预算基本支出表（政府预算分类）'!$2:$4</definedName>
    <definedName name="_xlnm.Print_Titles" localSheetId="17">'2022年一般公共预算专项转移支付表'!$2:$4</definedName>
    <definedName name="_xlnm.Print_Titles" localSheetId="20">'2021年蒸湘区财政支出绩效评价评分及等级情况表'!$2:$3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<sst xmlns="http://schemas.openxmlformats.org/spreadsheetml/2006/main" count="810" uniqueCount="581">
  <si>
    <t>目     录</t>
  </si>
  <si>
    <t>表一</t>
  </si>
  <si>
    <t>2022年蒸湘区地方一般公共预算收入表</t>
  </si>
  <si>
    <t>表二</t>
  </si>
  <si>
    <t>2021年蒸湘区一般公共预算支出执行情况表</t>
  </si>
  <si>
    <t>表三</t>
  </si>
  <si>
    <t>2022年蒸湘区一般公共预算支出（草案）</t>
  </si>
  <si>
    <t>表四</t>
  </si>
  <si>
    <t>2022年一般公共预算支出明细表</t>
  </si>
  <si>
    <t>表五</t>
  </si>
  <si>
    <t>2022年一般公共预算基本支出表（部门经济分类）</t>
  </si>
  <si>
    <t>表六</t>
  </si>
  <si>
    <t>2022年一般公共预算基本支出表（政府预算分类）</t>
  </si>
  <si>
    <t>表七</t>
  </si>
  <si>
    <t>2022年蒸湘区本级政府性基金预算收支总表（草案）</t>
  </si>
  <si>
    <t>表八</t>
  </si>
  <si>
    <t>2022年蒸湘区本级政府性基金预算收入总表（草案）</t>
  </si>
  <si>
    <t>表九</t>
  </si>
  <si>
    <t>2022年蒸湘区本级政府性基金预算支出总表（草案）</t>
  </si>
  <si>
    <t>表十</t>
  </si>
  <si>
    <t>2022年蒸湘区政府性基金专项转移支付支出情况表</t>
  </si>
  <si>
    <t>表十一</t>
  </si>
  <si>
    <t>2022年蒸湘区本级国有资本经营预算收支总表（草案）</t>
  </si>
  <si>
    <t>表十二</t>
  </si>
  <si>
    <t>2022年蒸湘区本级国有资本经营预算收入表（草案）</t>
  </si>
  <si>
    <t>表十三</t>
  </si>
  <si>
    <t>2022年蒸湘区本级国有资本经营预算支出表（草案）</t>
  </si>
  <si>
    <t>表十四</t>
  </si>
  <si>
    <t>2022年蒸湘区本级社会保险基金预算收支总表（草案）</t>
  </si>
  <si>
    <t>表十五</t>
  </si>
  <si>
    <t>2022年蒸湘区本级社会保险基金预算收入表（草案）</t>
  </si>
  <si>
    <t>表十六</t>
  </si>
  <si>
    <t>2022年蒸湘区本级社会保险基金预算支出表（草案）</t>
  </si>
  <si>
    <t>表十七</t>
  </si>
  <si>
    <t>2022年蒸湘区一般公共预算税收返还和转移支付预算收支情况表</t>
  </si>
  <si>
    <t>表十八</t>
  </si>
  <si>
    <t>2022年蒸湘区“三公”经费明细表</t>
  </si>
  <si>
    <t>表十九</t>
  </si>
  <si>
    <t>2021年蒸湘区地方政府债务限额及余额情况表</t>
  </si>
  <si>
    <t>表二十</t>
  </si>
  <si>
    <t>2021年蒸湘区财政支出绩效评价评分及等级情况表</t>
  </si>
  <si>
    <t>衡阳市蒸湘区2022年财政收入预算表（草案）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</si>
  <si>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</si>
  <si>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目</t>
    </r>
  </si>
  <si>
    <t>上年完成数</t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</si>
  <si>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134"/>
      </rPr>
      <t>年预算数</t>
    </r>
  </si>
  <si>
    <t>较上年增加额</t>
  </si>
  <si>
    <r>
      <rPr>
        <b/>
        <sz val="12"/>
        <rFont val="宋体"/>
        <charset val="134"/>
      </rPr>
      <t>较上年增减</t>
    </r>
    <r>
      <rPr>
        <b/>
        <sz val="12"/>
        <rFont val="Times New Roman"/>
        <charset val="0"/>
      </rPr>
      <t>%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</si>
  <si>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注</t>
    </r>
  </si>
  <si>
    <t>一、地方收入</t>
  </si>
  <si>
    <r>
      <rPr>
        <b/>
        <sz val="12"/>
        <rFont val="Times New Roman"/>
        <charset val="0"/>
      </rPr>
      <t>1.</t>
    </r>
    <r>
      <rPr>
        <b/>
        <sz val="12"/>
        <rFont val="宋体"/>
        <charset val="134"/>
      </rPr>
      <t>税收收入</t>
    </r>
  </si>
  <si>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增值税</t>
    </r>
  </si>
  <si>
    <t>企业所得税</t>
  </si>
  <si>
    <t>个人所得税</t>
  </si>
  <si>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房产税</t>
    </r>
  </si>
  <si>
    <t>城市维护建设税</t>
  </si>
  <si>
    <t>上划基数1011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</si>
  <si>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</si>
  <si>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</si>
  <si>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印花税</t>
    </r>
  </si>
  <si>
    <t>车船使用和牌照税</t>
  </si>
  <si>
    <t>资源税</t>
  </si>
  <si>
    <t>环保税</t>
  </si>
  <si>
    <t>耕地占用税</t>
  </si>
  <si>
    <r>
      <rPr>
        <b/>
        <sz val="12"/>
        <rFont val="Times New Roman"/>
        <charset val="0"/>
      </rPr>
      <t>2.</t>
    </r>
    <r>
      <rPr>
        <b/>
        <sz val="12"/>
        <rFont val="宋体"/>
        <charset val="134"/>
      </rPr>
      <t>非税收入</t>
    </r>
  </si>
  <si>
    <t>教育费附加</t>
  </si>
  <si>
    <t>上划基数539</t>
  </si>
  <si>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行政收费收入</t>
    </r>
  </si>
  <si>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罚没收入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</si>
  <si>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</si>
  <si>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二</t>
    </r>
    <r>
      <rPr>
        <b/>
        <sz val="12"/>
        <rFont val="Times New Roman"/>
        <charset val="0"/>
      </rPr>
      <t>.</t>
    </r>
    <r>
      <rPr>
        <b/>
        <sz val="12"/>
        <rFont val="宋体"/>
        <charset val="134"/>
      </rPr>
      <t>消费税</t>
    </r>
  </si>
  <si>
    <r>
      <rPr>
        <b/>
        <sz val="12"/>
        <rFont val="宋体"/>
        <charset val="134"/>
      </rPr>
      <t>三</t>
    </r>
    <r>
      <rPr>
        <b/>
        <sz val="12"/>
        <rFont val="Times New Roman"/>
        <charset val="0"/>
      </rPr>
      <t>.</t>
    </r>
    <r>
      <rPr>
        <b/>
        <sz val="12"/>
        <rFont val="宋体"/>
        <charset val="134"/>
      </rPr>
      <t>上</t>
    </r>
    <r>
      <rPr>
        <b/>
        <sz val="12"/>
        <rFont val="Times New Roman"/>
        <charset val="0"/>
      </rPr>
      <t xml:space="preserve">       </t>
    </r>
    <r>
      <rPr>
        <b/>
        <sz val="12"/>
        <rFont val="宋体"/>
        <charset val="134"/>
      </rPr>
      <t>划</t>
    </r>
  </si>
  <si>
    <t>上划中央税收</t>
  </si>
  <si>
    <t>上划省级税收</t>
  </si>
  <si>
    <t>上划市级税收</t>
  </si>
  <si>
    <t>一般公共预算收入合计</t>
  </si>
  <si>
    <t>支出科目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</si>
  <si>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黑体"/>
        <charset val="134"/>
      </rPr>
      <t>年执行数</t>
    </r>
  </si>
  <si>
    <t>各科目占比</t>
  </si>
  <si>
    <t>支出合计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</si>
  <si>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一般公共服务支出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</si>
  <si>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国防支出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</si>
  <si>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公共安全支出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</si>
  <si>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教育支出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</si>
  <si>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科学技术支出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</si>
  <si>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文化旅游体育与传媒支出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</si>
  <si>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社会保障和就业支出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</si>
  <si>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卫生健康支出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</si>
  <si>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节能环保支出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</si>
  <si>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城乡社区支出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</si>
  <si>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农林水支出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</si>
  <si>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交通运输支出</t>
    </r>
  </si>
  <si>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资源勘探工业信息等支出</t>
    </r>
  </si>
  <si>
    <r>
      <rPr>
        <sz val="12"/>
        <color theme="1"/>
        <rFont val="Times New Roman"/>
        <charset val="134"/>
      </rPr>
      <t>14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商业服务业等支出</t>
    </r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</si>
  <si>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金融支出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</si>
  <si>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自然资源海洋气象等支出</t>
    </r>
  </si>
  <si>
    <r>
      <rPr>
        <sz val="12"/>
        <color theme="1"/>
        <rFont val="Times New Roman"/>
        <charset val="134"/>
      </rPr>
      <t>17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住房保障支出</t>
    </r>
  </si>
  <si>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粮油物资储备支出</t>
    </r>
  </si>
  <si>
    <r>
      <rPr>
        <sz val="12"/>
        <color theme="1"/>
        <rFont val="Times New Roman"/>
        <charset val="134"/>
      </rPr>
      <t>19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灾害防治及应急管理支出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</si>
  <si>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其他支出</t>
    </r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</si>
  <si>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仿宋_GB2312"/>
        <charset val="134"/>
      </rPr>
      <t>．</t>
    </r>
    <r>
      <rPr>
        <sz val="12"/>
        <color theme="1"/>
        <rFont val="仿宋_GB2312"/>
        <charset val="134"/>
      </rPr>
      <t>债务付息支出</t>
    </r>
  </si>
  <si>
    <t>科目</t>
  </si>
  <si>
    <t>项目</t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</si>
  <si>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</t>
    </r>
    <r>
      <rPr>
        <sz val="12"/>
        <color theme="1"/>
        <rFont val="黑体"/>
        <charset val="134"/>
      </rPr>
      <t>预算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</si>
  <si>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</t>
    </r>
    <r>
      <rPr>
        <sz val="12"/>
        <color theme="1"/>
        <rFont val="黑体"/>
        <charset val="134"/>
      </rPr>
      <t>预算</t>
    </r>
  </si>
  <si>
    <t>增长比例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</si>
  <si>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</si>
  <si>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</si>
  <si>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</si>
  <si>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</si>
  <si>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</si>
  <si>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</si>
  <si>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</si>
  <si>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</si>
  <si>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</si>
  <si>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</si>
  <si>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-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</si>
  <si>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</si>
  <si>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</si>
  <si>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</si>
  <si>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</si>
  <si>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</si>
  <si>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</si>
  <si>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</si>
  <si>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</si>
  <si>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</si>
  <si>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</si>
  <si>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</si>
  <si>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</si>
  <si>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</si>
  <si>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2022年蒸湘区一般公共预算支出明细表</t>
  </si>
  <si>
    <t>金额单位：万元</t>
  </si>
  <si>
    <t>总预算</t>
  </si>
  <si>
    <t xml:space="preserve"> 人大事务</t>
  </si>
  <si>
    <t xml:space="preserve">  行政运行</t>
  </si>
  <si>
    <t xml:space="preserve">  一般行政管理事务</t>
  </si>
  <si>
    <t xml:space="preserve">  人大会议</t>
  </si>
  <si>
    <t>其他人大事务</t>
  </si>
  <si>
    <t xml:space="preserve"> 政协事务</t>
  </si>
  <si>
    <t xml:space="preserve"> 政府办公厅(室)及相关机构事务</t>
  </si>
  <si>
    <t xml:space="preserve">  机关服务</t>
  </si>
  <si>
    <t xml:space="preserve">  专项业务活动</t>
  </si>
  <si>
    <t xml:space="preserve">  政务公开审批</t>
  </si>
  <si>
    <t>信访事务</t>
  </si>
  <si>
    <t xml:space="preserve">  其他政府办公厅(室)及相关机构事务支出</t>
  </si>
  <si>
    <t xml:space="preserve"> 发展与改革事务</t>
  </si>
  <si>
    <t xml:space="preserve"> 统计信息事务</t>
  </si>
  <si>
    <t xml:space="preserve">  专项统计业务</t>
  </si>
  <si>
    <t xml:space="preserve">  专项普查活动</t>
  </si>
  <si>
    <t xml:space="preserve">  统计抽样调查</t>
  </si>
  <si>
    <t xml:space="preserve"> 财政事务</t>
  </si>
  <si>
    <t xml:space="preserve"> 税收事务</t>
  </si>
  <si>
    <t xml:space="preserve"> 税收业务</t>
  </si>
  <si>
    <t xml:space="preserve"> 审计事务</t>
  </si>
  <si>
    <t xml:space="preserve">  审计业务</t>
  </si>
  <si>
    <t xml:space="preserve"> 纪检监察事务</t>
  </si>
  <si>
    <t xml:space="preserve"> 商贸事务</t>
  </si>
  <si>
    <t xml:space="preserve">  招商引资</t>
  </si>
  <si>
    <t xml:space="preserve"> 民族事务</t>
  </si>
  <si>
    <t xml:space="preserve"> 档案事务</t>
  </si>
  <si>
    <t xml:space="preserve"> 民主党派及工商联事务</t>
  </si>
  <si>
    <t xml:space="preserve"> 群众团体事务</t>
  </si>
  <si>
    <t>工会事务</t>
  </si>
  <si>
    <t xml:space="preserve"> 党委办公厅(室)及相关机构事务</t>
  </si>
  <si>
    <t xml:space="preserve">  其他党委办公厅(室)及相关机构事务支出</t>
  </si>
  <si>
    <t xml:space="preserve"> 组织事务</t>
  </si>
  <si>
    <t xml:space="preserve"> 宣传事务</t>
  </si>
  <si>
    <t xml:space="preserve">  宣传管理</t>
  </si>
  <si>
    <t xml:space="preserve"> 统战事务</t>
  </si>
  <si>
    <t xml:space="preserve">  宗教事务</t>
  </si>
  <si>
    <t xml:space="preserve">  华侨事务</t>
  </si>
  <si>
    <t xml:space="preserve"> 网信事务</t>
  </si>
  <si>
    <t xml:space="preserve"> 市场监督管理事务</t>
  </si>
  <si>
    <t xml:space="preserve">  市场主体管理</t>
  </si>
  <si>
    <t xml:space="preserve">  质量安全监管</t>
  </si>
  <si>
    <t xml:space="preserve">  食品安全监管</t>
  </si>
  <si>
    <t xml:space="preserve"> 其他国防支出</t>
  </si>
  <si>
    <t xml:space="preserve">  其他国防支出</t>
  </si>
  <si>
    <t xml:space="preserve"> 司法</t>
  </si>
  <si>
    <t xml:space="preserve">  基层司法业务</t>
  </si>
  <si>
    <t xml:space="preserve">  普法宣传</t>
  </si>
  <si>
    <t>公共法律服务</t>
  </si>
  <si>
    <t xml:space="preserve"> 教育管理事务</t>
  </si>
  <si>
    <t xml:space="preserve"> 普通教育</t>
  </si>
  <si>
    <t xml:space="preserve">  学前教育</t>
  </si>
  <si>
    <t xml:space="preserve">  小学教育</t>
  </si>
  <si>
    <t xml:space="preserve">  初中教育</t>
  </si>
  <si>
    <t xml:space="preserve"> 进修及培训</t>
  </si>
  <si>
    <t>教师培训</t>
  </si>
  <si>
    <t xml:space="preserve"> 教育费附加安排的支出</t>
  </si>
  <si>
    <t>其他教育费附加安排的支出</t>
  </si>
  <si>
    <t xml:space="preserve"> 其他教育支出</t>
  </si>
  <si>
    <t xml:space="preserve">  其他教育支出</t>
  </si>
  <si>
    <t xml:space="preserve"> 科技条件与服务</t>
  </si>
  <si>
    <t xml:space="preserve">  其他科技条件与服务支出</t>
  </si>
  <si>
    <t xml:space="preserve"> 科学技术普及</t>
  </si>
  <si>
    <t xml:space="preserve">  机构运行</t>
  </si>
  <si>
    <t xml:space="preserve">  科普活动</t>
  </si>
  <si>
    <t xml:space="preserve">  青少年科技活动</t>
  </si>
  <si>
    <t xml:space="preserve"> 文化和旅游</t>
  </si>
  <si>
    <t xml:space="preserve"> 体育</t>
  </si>
  <si>
    <t xml:space="preserve"> 人力资源和社会保障管理事务</t>
  </si>
  <si>
    <t xml:space="preserve">  综合业务管理</t>
  </si>
  <si>
    <t xml:space="preserve">  劳动保障监察</t>
  </si>
  <si>
    <t xml:space="preserve">  社会保险业务管理事务</t>
  </si>
  <si>
    <t>一般行政管理事务</t>
  </si>
  <si>
    <t xml:space="preserve"> 民政管理事务</t>
  </si>
  <si>
    <t xml:space="preserve">  其他民政管理事务支出</t>
  </si>
  <si>
    <t>行政事业离退休</t>
  </si>
  <si>
    <t>对机关事业单位基本养老保险基金的补助</t>
  </si>
  <si>
    <t xml:space="preserve"> 就业补助</t>
  </si>
  <si>
    <t xml:space="preserve">  其他就业补助支出</t>
  </si>
  <si>
    <t xml:space="preserve"> 抚恤</t>
  </si>
  <si>
    <t xml:space="preserve">  义务兵优待</t>
  </si>
  <si>
    <t xml:space="preserve"> 退役安置</t>
  </si>
  <si>
    <t xml:space="preserve">  其他退役安置支出</t>
  </si>
  <si>
    <t xml:space="preserve"> 社会福利</t>
  </si>
  <si>
    <t>老年福利</t>
  </si>
  <si>
    <t>儿童福利</t>
  </si>
  <si>
    <t xml:space="preserve">  其他社会福利支出</t>
  </si>
  <si>
    <t xml:space="preserve"> 残疾人事业</t>
  </si>
  <si>
    <t>残疾人康复</t>
  </si>
  <si>
    <t xml:space="preserve">  其他残疾人事业支出</t>
  </si>
  <si>
    <t>红十字事业</t>
  </si>
  <si>
    <t>行政运行</t>
  </si>
  <si>
    <t xml:space="preserve"> 最低生活保障</t>
  </si>
  <si>
    <t xml:space="preserve">  城市最低生活保障金支出</t>
  </si>
  <si>
    <t xml:space="preserve">  农村最低生活保障金支出</t>
  </si>
  <si>
    <t>财政对基本养老保险基金的补助</t>
  </si>
  <si>
    <t xml:space="preserve"> 财政对城乡居民基本养老保险基金的补助</t>
  </si>
  <si>
    <t xml:space="preserve"> 财政对其他基本养老保险基金的补助</t>
  </si>
  <si>
    <t>财政对其他社会保险基金的补助</t>
  </si>
  <si>
    <t>退役军人管理事务</t>
  </si>
  <si>
    <t>卫生健康管理事务</t>
  </si>
  <si>
    <t xml:space="preserve"> 基层医疗卫生机构</t>
  </si>
  <si>
    <t xml:space="preserve">  其他基层医疗卫生机构支出</t>
  </si>
  <si>
    <t xml:space="preserve"> 公共卫生</t>
  </si>
  <si>
    <t xml:space="preserve">  疾病预防控制机构</t>
  </si>
  <si>
    <t xml:space="preserve">  卫生监督机构</t>
  </si>
  <si>
    <t xml:space="preserve">  妇幼保健机构</t>
  </si>
  <si>
    <t xml:space="preserve">  基本公共卫生服务</t>
  </si>
  <si>
    <t xml:space="preserve">  重大公共卫生专项</t>
  </si>
  <si>
    <t>财政对基本医疗保险基金的补助</t>
  </si>
  <si>
    <t xml:space="preserve">  财政对职工基本医疗保险基金的补助</t>
  </si>
  <si>
    <t>医疗保障管理事务</t>
  </si>
  <si>
    <t xml:space="preserve">  其他医疗保障管理事务支出</t>
  </si>
  <si>
    <t xml:space="preserve"> 城乡社区管理事务</t>
  </si>
  <si>
    <t xml:space="preserve">  城管执法</t>
  </si>
  <si>
    <t xml:space="preserve"> 城乡社区规划与管理</t>
  </si>
  <si>
    <t xml:space="preserve">  城乡社区规划与管理</t>
  </si>
  <si>
    <t xml:space="preserve"> 城乡社区公共设施</t>
  </si>
  <si>
    <t xml:space="preserve">  其他城乡社区公共设施支出</t>
  </si>
  <si>
    <t xml:space="preserve"> 城乡社区环境卫生</t>
  </si>
  <si>
    <t xml:space="preserve">  城乡社区环境卫生</t>
  </si>
  <si>
    <t xml:space="preserve"> 农业农村</t>
  </si>
  <si>
    <t xml:space="preserve">  农产品质量安全</t>
  </si>
  <si>
    <t xml:space="preserve">  其他农业支出</t>
  </si>
  <si>
    <t xml:space="preserve"> 水利</t>
  </si>
  <si>
    <t xml:space="preserve">  水利工程运行与维护</t>
  </si>
  <si>
    <t xml:space="preserve">  防汛</t>
  </si>
  <si>
    <t xml:space="preserve">  其他水利支出</t>
  </si>
  <si>
    <t xml:space="preserve"> 扶贫</t>
  </si>
  <si>
    <t xml:space="preserve">  农村基础设施建设</t>
  </si>
  <si>
    <t xml:space="preserve"> 工业和信息产业监管</t>
  </si>
  <si>
    <t>国土海洋气象等支出</t>
  </si>
  <si>
    <t xml:space="preserve"> 国土资源事务</t>
  </si>
  <si>
    <t xml:space="preserve"> 应急管理事务</t>
  </si>
  <si>
    <t xml:space="preserve"> 消防事物</t>
  </si>
  <si>
    <t xml:space="preserve">  消防应急救援</t>
  </si>
  <si>
    <t xml:space="preserve"> 预备费</t>
  </si>
  <si>
    <t xml:space="preserve">  预备费</t>
  </si>
  <si>
    <t xml:space="preserve">地方政府一般债务付息支出 </t>
  </si>
  <si>
    <t>2022年一般公共预算基本支出部门预算经济分类汇总表</t>
  </si>
  <si>
    <t>科目代码</t>
  </si>
  <si>
    <t>科目名称</t>
  </si>
  <si>
    <t>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</si>
  <si>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</si>
  <si>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</si>
  <si>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</si>
  <si>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</si>
  <si>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</si>
  <si>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</si>
  <si>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</si>
  <si>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</si>
  <si>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</si>
  <si>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</si>
  <si>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</si>
  <si>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</si>
  <si>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</si>
  <si>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</si>
  <si>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</si>
  <si>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</si>
  <si>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</si>
  <si>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</si>
  <si>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</si>
  <si>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</si>
  <si>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</si>
  <si>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</si>
  <si>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</si>
  <si>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</si>
  <si>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30106</t>
  </si>
  <si>
    <t xml:space="preserve">  伙食补助费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</si>
  <si>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</si>
  <si>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</si>
  <si>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</si>
  <si>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</si>
  <si>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</si>
  <si>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</si>
  <si>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</si>
  <si>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</si>
  <si>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</si>
  <si>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</si>
  <si>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</si>
  <si>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</si>
  <si>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</si>
  <si>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</si>
  <si>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</si>
  <si>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</si>
  <si>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</si>
  <si>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公务用车维护费</t>
  </si>
  <si>
    <t xml:space="preserve">  公务用车运行维护费</t>
  </si>
  <si>
    <t xml:space="preserve">  30239</t>
  </si>
  <si>
    <t xml:space="preserve">  交通补贴</t>
  </si>
  <si>
    <t xml:space="preserve">  其他交通费用</t>
  </si>
  <si>
    <t xml:space="preserve">  30299</t>
  </si>
  <si>
    <t xml:space="preserve">  其他商品和服务支出</t>
  </si>
  <si>
    <t xml:space="preserve">  30216</t>
  </si>
  <si>
    <t xml:space="preserve">  培训费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</si>
  <si>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</si>
  <si>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</si>
  <si>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</si>
  <si>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</si>
  <si>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</si>
  <si>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</si>
  <si>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</si>
  <si>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</si>
  <si>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</si>
  <si>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</si>
  <si>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30224</t>
  </si>
  <si>
    <t xml:space="preserve">  被装购置费</t>
  </si>
  <si>
    <t xml:space="preserve">  30203</t>
  </si>
  <si>
    <t xml:space="preserve">  咨询费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</si>
  <si>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</si>
  <si>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</si>
  <si>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</si>
  <si>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</si>
  <si>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30227</t>
  </si>
  <si>
    <t xml:space="preserve">  委托业务费</t>
  </si>
  <si>
    <t xml:space="preserve">  30214</t>
  </si>
  <si>
    <t xml:space="preserve">  租赁费</t>
  </si>
  <si>
    <t xml:space="preserve">  30218</t>
  </si>
  <si>
    <t xml:space="preserve">  专用材料费</t>
  </si>
  <si>
    <t xml:space="preserve">  30240</t>
  </si>
  <si>
    <t xml:space="preserve">  税金及附加费用</t>
  </si>
  <si>
    <t xml:space="preserve">  30225</t>
  </si>
  <si>
    <t xml:space="preserve">  专用燃料费</t>
  </si>
  <si>
    <t xml:space="preserve">  30208</t>
  </si>
  <si>
    <t xml:space="preserve">  取暖费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</si>
  <si>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</si>
  <si>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</si>
  <si>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</si>
  <si>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</si>
  <si>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</si>
  <si>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</si>
  <si>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</si>
  <si>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</si>
  <si>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</si>
  <si>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</si>
  <si>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</si>
  <si>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</si>
  <si>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 xml:space="preserve">  30301</t>
  </si>
  <si>
    <t xml:space="preserve">  离休费</t>
  </si>
  <si>
    <t>2022年一般公共预算基本支出政府预算经济分类汇总表</t>
  </si>
  <si>
    <t>经济科目代码</t>
  </si>
  <si>
    <t>经济科目名称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</si>
  <si>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</si>
  <si>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</si>
  <si>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</si>
  <si>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</si>
  <si>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</si>
  <si>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</si>
  <si>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</si>
  <si>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</si>
  <si>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</si>
  <si>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</si>
  <si>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</si>
  <si>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</si>
  <si>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</si>
  <si>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50206</t>
  </si>
  <si>
    <t xml:space="preserve">  50299</t>
  </si>
  <si>
    <t xml:space="preserve">  50209</t>
  </si>
  <si>
    <t xml:space="preserve">  50203</t>
  </si>
  <si>
    <t xml:space="preserve">  50205</t>
  </si>
  <si>
    <t xml:space="preserve">  50207</t>
  </si>
  <si>
    <t xml:space="preserve">  50204</t>
  </si>
  <si>
    <t xml:space="preserve">  专用材料购置费</t>
  </si>
  <si>
    <t>机关资本性支出（一）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</si>
  <si>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</si>
  <si>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</si>
  <si>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</si>
  <si>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</si>
  <si>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</si>
  <si>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50905</t>
  </si>
  <si>
    <t xml:space="preserve">  离退休费</t>
  </si>
  <si>
    <t xml:space="preserve">  50901</t>
  </si>
  <si>
    <t xml:space="preserve">  社会福利和救助</t>
  </si>
  <si>
    <t xml:space="preserve">  50999</t>
  </si>
  <si>
    <t xml:space="preserve">  其他对个人和家庭补助</t>
  </si>
  <si>
    <t>对社会保险基金的补助</t>
  </si>
  <si>
    <t xml:space="preserve">  对社会保险基金补助</t>
  </si>
  <si>
    <t>债务利息及费用支出</t>
  </si>
  <si>
    <t>国内债务付息</t>
  </si>
  <si>
    <t>债务还本支出</t>
  </si>
  <si>
    <t>国内债务还本</t>
  </si>
  <si>
    <t>预备费及预留</t>
  </si>
  <si>
    <t>蒸湘区2022年政府性基金预算收支表（草案）</t>
  </si>
  <si>
    <t xml:space="preserve">                                                           单位：万元</t>
  </si>
  <si>
    <t>类型</t>
  </si>
  <si>
    <t>项    目</t>
  </si>
  <si>
    <t>本年预算数</t>
  </si>
  <si>
    <t>备注</t>
  </si>
  <si>
    <t>预   算   收   入</t>
  </si>
  <si>
    <t>一、非税收入</t>
  </si>
  <si>
    <t>1、政府性基金收入</t>
  </si>
  <si>
    <t>2、其他收入</t>
  </si>
  <si>
    <t>二、转移性收入</t>
  </si>
  <si>
    <t>1、政府性基金转移收入</t>
  </si>
  <si>
    <t>2、上年结余收入</t>
  </si>
  <si>
    <t>3、调入资金</t>
  </si>
  <si>
    <t>收入合计</t>
  </si>
  <si>
    <t>预  算  支  出</t>
  </si>
  <si>
    <t>一、文化体育与传媒支出</t>
  </si>
  <si>
    <t>1、文化事业建设费</t>
  </si>
  <si>
    <t>二、社会保障和就业支出</t>
  </si>
  <si>
    <t>1、大中型水库移民后期扶持资金</t>
  </si>
  <si>
    <t>三、城乡社区支出</t>
  </si>
  <si>
    <t>1、政府住房基金</t>
  </si>
  <si>
    <t>2、农村基础设施建设支出</t>
  </si>
  <si>
    <t>四、其他支出</t>
  </si>
  <si>
    <t>1、其他政府性基金支出</t>
  </si>
  <si>
    <t>2、彩票公益金安排支出</t>
  </si>
  <si>
    <t>年终结余</t>
  </si>
  <si>
    <r>
      <rPr>
        <sz val="12"/>
        <color theme="1"/>
        <rFont val="黑体"/>
        <charset val="134"/>
      </rPr>
      <t xml:space="preserve">收 </t>
    </r>
    <r>
      <rPr>
        <sz val="12"/>
        <color theme="1"/>
        <rFont val="Times New Roman"/>
        <charset val="134"/>
      </rPr>
      <t xml:space="preserve">                 </t>
    </r>
    <r>
      <rPr>
        <sz val="12"/>
        <color theme="1"/>
        <rFont val="黑体"/>
        <charset val="134"/>
      </rPr>
      <t>入</t>
    </r>
  </si>
  <si>
    <r>
      <rPr>
        <sz val="12"/>
        <color theme="1"/>
        <rFont val="黑体"/>
        <charset val="134"/>
      </rPr>
      <t xml:space="preserve">项 </t>
    </r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黑体"/>
        <charset val="134"/>
      </rPr>
      <t>目</t>
    </r>
  </si>
  <si>
    <t>预算数</t>
  </si>
  <si>
    <t>政府性基金预算收入</t>
  </si>
  <si>
    <t>调入资金</t>
  </si>
  <si>
    <t>上年结转</t>
  </si>
  <si>
    <t>收入总计</t>
  </si>
  <si>
    <t>支                  出</t>
  </si>
  <si>
    <t>项          目</t>
  </si>
  <si>
    <t>政府性基金预算支出</t>
  </si>
  <si>
    <t>调出资金</t>
  </si>
  <si>
    <t>结转下年</t>
  </si>
  <si>
    <t>支出总计</t>
  </si>
  <si>
    <t>2022年度蒸湘区政府性基金专项转移支付支出情况表</t>
  </si>
  <si>
    <t>金额</t>
  </si>
  <si>
    <t>合  计</t>
  </si>
  <si>
    <t>蒸湘区2022年国有资本经营预算收支表（草案）</t>
  </si>
  <si>
    <t xml:space="preserve">                                                  单位：万元</t>
  </si>
  <si>
    <t>预  算  收  入</t>
  </si>
  <si>
    <t>1、国有资本经营收入</t>
  </si>
  <si>
    <t>一、教育支出</t>
  </si>
  <si>
    <t>国有资本经营预算支出</t>
  </si>
  <si>
    <t>二、科学技术支出</t>
  </si>
  <si>
    <t>三、文化与传媒支出</t>
  </si>
  <si>
    <t>四、社会保障和就业支出</t>
  </si>
  <si>
    <t>五、城乡社区支出</t>
  </si>
  <si>
    <t>六、农林水支出</t>
  </si>
  <si>
    <t>七、其他支出</t>
  </si>
  <si>
    <t>…</t>
  </si>
  <si>
    <t>收                  入</t>
  </si>
  <si>
    <t>利润收入</t>
  </si>
  <si>
    <t>股利、股息收入</t>
  </si>
  <si>
    <t>产权转让收入</t>
  </si>
  <si>
    <t>清算收入</t>
  </si>
  <si>
    <t>其他国有资本经营收入</t>
  </si>
  <si>
    <t>国有资本经营预算收入</t>
  </si>
  <si>
    <t>补充全国社会保障基金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</si>
  <si>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</si>
  <si>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</si>
  <si>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</si>
  <si>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</si>
  <si>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</si>
  <si>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蒸湘区2022年社会保险基金预算收支表（草案）</t>
  </si>
  <si>
    <t xml:space="preserve">                                                                                            单位：万元</t>
  </si>
  <si>
    <t>机关事业单位基本养老保险基金</t>
  </si>
  <si>
    <t>城乡居民基本养老保险基金</t>
  </si>
  <si>
    <t>城镇职工基本医疗保险基金</t>
  </si>
  <si>
    <t>城乡居民基本医疗保险基金</t>
  </si>
  <si>
    <t>失业保险基金</t>
  </si>
  <si>
    <t>生育保险基金</t>
  </si>
  <si>
    <t>上年结余</t>
  </si>
  <si>
    <t>一、收入</t>
  </si>
  <si>
    <t>1、保险费收入</t>
  </si>
  <si>
    <t>2、利息收入</t>
  </si>
  <si>
    <t>3、财政补贴收入</t>
  </si>
  <si>
    <t>4、其他收入</t>
  </si>
  <si>
    <t>5、转移收入</t>
  </si>
  <si>
    <t>二、支出</t>
  </si>
  <si>
    <t>1、社会保险待遇支出</t>
  </si>
  <si>
    <t>2、其他支出</t>
  </si>
  <si>
    <t>3、转移支出</t>
  </si>
  <si>
    <t>三、本年收支结余</t>
  </si>
  <si>
    <t>四、滚存结余</t>
  </si>
  <si>
    <t>注：城乡居民基本医疗保险及城镇居职工基本医疗保险从2021年1月起纳入市本级统筹，故不再列入区级基金预算。</t>
  </si>
  <si>
    <t>收      入</t>
  </si>
  <si>
    <t>企业职工基本养老保险基金收入</t>
  </si>
  <si>
    <t>失业保险基金收入</t>
  </si>
  <si>
    <t>职工基本医疗保险基金收入</t>
  </si>
  <si>
    <t>工伤保险基金收入</t>
  </si>
  <si>
    <t>城乡居民基本养老保险基金收入</t>
  </si>
  <si>
    <t>机关事业单位基本养老保险基金收入</t>
  </si>
  <si>
    <t>城乡居民基本医疗保险基金收入</t>
  </si>
  <si>
    <t>社会保险基金收入</t>
  </si>
  <si>
    <t>支      出</t>
  </si>
  <si>
    <t>企业职工基本养老保险基金支出</t>
  </si>
  <si>
    <t>失业保险基金支出</t>
  </si>
  <si>
    <t>职工基本医疗保险基金支出</t>
  </si>
  <si>
    <t>工伤保险基金支出</t>
  </si>
  <si>
    <t>城乡居民基本养老保险基金支出</t>
  </si>
  <si>
    <t>机关事业单位基本养老保险基金支出</t>
  </si>
  <si>
    <t>城乡居民基本医疗保险基金支出</t>
  </si>
  <si>
    <t>社会保险基金支出</t>
  </si>
  <si>
    <t>项　　　　目</t>
  </si>
  <si>
    <t>支出功能科目代码</t>
  </si>
  <si>
    <t>支出功能科目名称</t>
  </si>
  <si>
    <t>转移支付收入合计</t>
  </si>
  <si>
    <t>一般公共预算支出合计</t>
  </si>
  <si>
    <t>税收返还</t>
  </si>
  <si>
    <t xml:space="preserve">      均衡性转移支付补助收入</t>
  </si>
  <si>
    <t xml:space="preserve">   县级基本财力保障机制奖补资金收入</t>
  </si>
  <si>
    <t>公共安全共同财政事权转移支付收入</t>
  </si>
  <si>
    <t>教育共同财政事权转移支付收入</t>
  </si>
  <si>
    <t>文化旅游体育与传媒共同财政事权转移支付收入</t>
  </si>
  <si>
    <t>社会保障与就业共同财权事权转移支付收入</t>
  </si>
  <si>
    <t>医疗卫生共同财权事权转移支付收入</t>
  </si>
  <si>
    <t xml:space="preserve"> 城乡社区共同财政事权转移支付收入  </t>
  </si>
  <si>
    <t>农林水共同财政事权转移支付收入</t>
  </si>
  <si>
    <t>资源勘探工业信息等共同财政事权转移支付收入</t>
  </si>
  <si>
    <t xml:space="preserve">    自然资源海洋气象等共同财政事权转移支付收入  </t>
  </si>
  <si>
    <t xml:space="preserve">    灾害防治及应急管理共同财政事权转移支付收入  </t>
  </si>
  <si>
    <t>其他一般转移支付收入</t>
  </si>
  <si>
    <t>专项转移支付</t>
  </si>
  <si>
    <t>2022年蒸湘区“三公”经费预算安排明细表</t>
  </si>
  <si>
    <t>因公出国（境）费</t>
  </si>
  <si>
    <t>公务用车购置及运行费</t>
  </si>
  <si>
    <t>公务接待费</t>
  </si>
  <si>
    <t/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</si>
  <si>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</si>
  <si>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</si>
  <si>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</si>
  <si>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</si>
  <si>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</si>
  <si>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</si>
  <si>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</si>
  <si>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</si>
  <si>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</si>
  <si>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蒸湘区2021年地方政府债务限额及余额情况表</t>
  </si>
  <si>
    <t>地   区</t>
  </si>
  <si>
    <t>2021年债务限额</t>
  </si>
  <si>
    <t>2021年债务余额</t>
  </si>
  <si>
    <t>一般债务</t>
  </si>
  <si>
    <t>专项债务</t>
  </si>
  <si>
    <t>蒸湘区</t>
  </si>
  <si>
    <t>单  位</t>
  </si>
  <si>
    <t>项目名称</t>
  </si>
  <si>
    <t>综合评分</t>
  </si>
  <si>
    <t>评价等次</t>
  </si>
  <si>
    <t>农业农村局</t>
  </si>
  <si>
    <t>农产品质量监管、农业病虫害防控、农业生产发展</t>
  </si>
  <si>
    <t>良</t>
  </si>
  <si>
    <t>城市管理和综合执法局</t>
  </si>
  <si>
    <t>城市基础设施维护</t>
  </si>
  <si>
    <t>环卫市场化及作业经费</t>
  </si>
  <si>
    <t>乡村振兴局</t>
  </si>
  <si>
    <t>农村道路建设类</t>
  </si>
  <si>
    <t>优</t>
  </si>
  <si>
    <t>卫生健康局</t>
  </si>
  <si>
    <t>新冠肺炎疫情防控经费</t>
  </si>
  <si>
    <t>2优3良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</si>
</sst>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0_);[Red]\(0\)"/>
    <numFmt numFmtId="180" formatCode="#0.00"/>
    <numFmt numFmtId="181" formatCode="0.0"/>
  </numFmts>
  <fonts count="9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2"/>
      <color theme="1"/>
      <name val="宋体"/>
      <charset val="134"/>
      <scheme val="major"/>
    </font>
    <font>
      <b/>
      <sz val="16"/>
      <color theme="1"/>
      <name val="黑体"/>
      <charset val="134"/>
    </font>
    <font>
      <sz val="10"/>
      <name val="宋体"/>
      <charset val="134"/>
      <scheme val="minor"/>
    </font>
    <font>
      <sz val="12"/>
      <name val="楷体_GB2312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5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sz val="11"/>
      <name val="SimSun"/>
      <charset val="134"/>
    </font>
    <font>
      <sz val="18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1"/>
      <color indexed="8"/>
      <name val="宋体"/>
      <charset val="0"/>
    </font>
    <font>
      <b/>
      <sz val="18"/>
      <name val="宋体"/>
      <charset val="134"/>
      <scheme val="major"/>
    </font>
    <font>
      <sz val="14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仿宋"/>
      <charset val="134"/>
    </font>
    <font>
      <sz val="14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4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9"/>
      <name val="SimSu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b/>
      <sz val="22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4"/>
      <name val="方正楷体简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0"/>
      <name val="仿宋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" borderId="29" applyNumberFormat="0" applyAlignment="0" applyProtection="0">
      <alignment vertical="center"/>
    </xf>
    <xf numFmtId="0" fontId="78" fillId="5" borderId="30" applyNumberFormat="0" applyAlignment="0" applyProtection="0">
      <alignment vertical="center"/>
    </xf>
    <xf numFmtId="0" fontId="79" fillId="5" borderId="29" applyNumberFormat="0" applyAlignment="0" applyProtection="0">
      <alignment vertical="center"/>
    </xf>
    <xf numFmtId="0" fontId="80" fillId="6" borderId="31" applyNumberFormat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2" fillId="0" borderId="33" applyNumberFormat="0" applyFill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right" vertical="center" shrinkToFit="1"/>
    </xf>
    <xf numFmtId="0" fontId="18" fillId="0" borderId="12" xfId="0" applyFont="1" applyFill="1" applyBorder="1" applyAlignment="1">
      <alignment horizontal="right" vertical="center" shrinkToFit="1"/>
    </xf>
    <xf numFmtId="4" fontId="18" fillId="0" borderId="12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0" fontId="19" fillId="0" borderId="0" xfId="49" applyFont="1" applyFill="1" applyAlignment="1">
      <alignment horizontal="center" vertical="center" wrapText="1"/>
    </xf>
    <xf numFmtId="178" fontId="19" fillId="0" borderId="0" xfId="49" applyNumberFormat="1" applyFont="1" applyFill="1" applyAlignment="1">
      <alignment horizontal="center" vertical="center" wrapText="1"/>
    </xf>
    <xf numFmtId="177" fontId="19" fillId="0" borderId="0" xfId="49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20" fillId="0" borderId="0" xfId="49" applyNumberFormat="1" applyFont="1" applyFill="1" applyAlignment="1">
      <alignment horizontal="center" vertical="center" wrapText="1"/>
    </xf>
    <xf numFmtId="179" fontId="20" fillId="0" borderId="0" xfId="49" applyNumberFormat="1" applyFont="1" applyFill="1" applyAlignment="1">
      <alignment horizontal="center" vertical="center" wrapText="1"/>
    </xf>
    <xf numFmtId="178" fontId="21" fillId="0" borderId="0" xfId="49" applyNumberFormat="1" applyFont="1" applyFill="1" applyAlignment="1">
      <alignment horizontal="right" vertical="center" wrapText="1"/>
    </xf>
    <xf numFmtId="177" fontId="21" fillId="0" borderId="0" xfId="49" applyNumberFormat="1" applyFont="1" applyFill="1" applyAlignment="1">
      <alignment horizontal="right" vertical="center" wrapText="1"/>
    </xf>
    <xf numFmtId="0" fontId="22" fillId="0" borderId="1" xfId="49" applyFont="1" applyFill="1" applyBorder="1" applyAlignment="1">
      <alignment horizontal="center" vertical="center" wrapText="1"/>
    </xf>
    <xf numFmtId="179" fontId="22" fillId="0" borderId="1" xfId="49" applyNumberFormat="1" applyFont="1" applyFill="1" applyBorder="1" applyAlignment="1">
      <alignment horizontal="center" vertical="center" wrapText="1"/>
    </xf>
    <xf numFmtId="177" fontId="22" fillId="0" borderId="1" xfId="49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177" fontId="26" fillId="0" borderId="1" xfId="49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49" applyFont="1" applyFill="1" applyBorder="1" applyAlignment="1">
      <alignment horizontal="center" vertical="center" wrapText="1"/>
    </xf>
    <xf numFmtId="0" fontId="26" fillId="0" borderId="13" xfId="49" applyFont="1" applyFill="1" applyBorder="1" applyAlignment="1">
      <alignment horizontal="center" vertical="center" wrapText="1"/>
    </xf>
    <xf numFmtId="0" fontId="26" fillId="0" borderId="14" xfId="49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>
      <alignment horizontal="center" vertical="center" wrapText="1"/>
    </xf>
    <xf numFmtId="177" fontId="26" fillId="0" borderId="0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52" applyProtection="1">
      <protection locked="0"/>
    </xf>
    <xf numFmtId="0" fontId="31" fillId="0" borderId="0" xfId="52" applyFont="1" applyAlignment="1" applyProtection="1">
      <alignment horizontal="center"/>
      <protection locked="0"/>
    </xf>
    <xf numFmtId="57" fontId="32" fillId="0" borderId="15" xfId="52" applyNumberFormat="1" applyFont="1" applyBorder="1" applyAlignment="1" applyProtection="1">
      <alignment horizontal="right"/>
      <protection locked="0"/>
    </xf>
    <xf numFmtId="0" fontId="32" fillId="0" borderId="15" xfId="52" applyFont="1" applyBorder="1" applyAlignment="1" applyProtection="1">
      <alignment horizontal="right"/>
      <protection locked="0"/>
    </xf>
    <xf numFmtId="0" fontId="33" fillId="0" borderId="3" xfId="52" applyFont="1" applyBorder="1" applyAlignment="1" applyProtection="1">
      <alignment horizontal="center" vertical="center"/>
      <protection locked="0"/>
    </xf>
    <xf numFmtId="0" fontId="33" fillId="0" borderId="4" xfId="52" applyFont="1" applyBorder="1" applyAlignment="1" applyProtection="1">
      <alignment horizontal="center" vertical="center"/>
      <protection locked="0"/>
    </xf>
    <xf numFmtId="0" fontId="34" fillId="0" borderId="4" xfId="52" applyFont="1" applyBorder="1" applyAlignment="1" applyProtection="1">
      <alignment horizontal="center" vertical="center" wrapText="1"/>
      <protection locked="0"/>
    </xf>
    <xf numFmtId="0" fontId="34" fillId="0" borderId="5" xfId="52" applyFont="1" applyBorder="1" applyAlignment="1" applyProtection="1">
      <alignment horizontal="center" vertical="center" wrapText="1"/>
      <protection locked="0"/>
    </xf>
    <xf numFmtId="0" fontId="35" fillId="0" borderId="16" xfId="52" applyFont="1" applyBorder="1" applyAlignment="1" applyProtection="1">
      <alignment horizontal="center" vertical="center" wrapText="1"/>
      <protection locked="0"/>
    </xf>
    <xf numFmtId="0" fontId="33" fillId="0" borderId="6" xfId="52" applyFont="1" applyBorder="1" applyAlignment="1" applyProtection="1">
      <alignment horizontal="center" vertical="center"/>
      <protection locked="0"/>
    </xf>
    <xf numFmtId="177" fontId="33" fillId="0" borderId="1" xfId="52" applyNumberFormat="1" applyFont="1" applyBorder="1" applyAlignment="1" applyProtection="1">
      <alignment horizontal="center" vertical="center"/>
    </xf>
    <xf numFmtId="177" fontId="33" fillId="0" borderId="1" xfId="52" applyNumberFormat="1" applyFont="1" applyBorder="1" applyAlignment="1" applyProtection="1">
      <alignment horizontal="center" vertical="center" wrapText="1"/>
      <protection locked="0"/>
    </xf>
    <xf numFmtId="177" fontId="33" fillId="0" borderId="7" xfId="52" applyNumberFormat="1" applyFont="1" applyBorder="1" applyAlignment="1" applyProtection="1">
      <alignment horizontal="center" vertical="center" wrapText="1"/>
      <protection locked="0"/>
    </xf>
    <xf numFmtId="177" fontId="33" fillId="0" borderId="17" xfId="52" applyNumberFormat="1" applyFont="1" applyBorder="1" applyAlignment="1" applyProtection="1">
      <alignment horizontal="center" vertical="center" wrapText="1"/>
      <protection locked="0"/>
    </xf>
    <xf numFmtId="0" fontId="33" fillId="0" borderId="6" xfId="52" applyFont="1" applyBorder="1" applyAlignment="1" applyProtection="1">
      <alignment vertical="center"/>
      <protection locked="0"/>
    </xf>
    <xf numFmtId="177" fontId="33" fillId="0" borderId="7" xfId="52" applyNumberFormat="1" applyFont="1" applyBorder="1" applyAlignment="1" applyProtection="1">
      <alignment horizontal="center" vertical="center"/>
    </xf>
    <xf numFmtId="177" fontId="33" fillId="0" borderId="17" xfId="52" applyNumberFormat="1" applyFont="1" applyBorder="1" applyAlignment="1" applyProtection="1">
      <alignment horizontal="center" vertical="center"/>
    </xf>
    <xf numFmtId="0" fontId="30" fillId="0" borderId="6" xfId="52" applyBorder="1" applyAlignment="1" applyProtection="1">
      <alignment vertical="center"/>
      <protection locked="0"/>
    </xf>
    <xf numFmtId="177" fontId="30" fillId="0" borderId="1" xfId="52" applyNumberFormat="1" applyFont="1" applyBorder="1" applyAlignment="1" applyProtection="1">
      <alignment horizontal="center" vertical="center"/>
      <protection locked="0"/>
    </xf>
    <xf numFmtId="177" fontId="30" fillId="0" borderId="1" xfId="52" applyNumberFormat="1" applyBorder="1" applyAlignment="1" applyProtection="1">
      <alignment horizontal="center" vertical="center"/>
      <protection locked="0"/>
    </xf>
    <xf numFmtId="177" fontId="30" fillId="0" borderId="7" xfId="52" applyNumberFormat="1" applyBorder="1" applyAlignment="1" applyProtection="1">
      <alignment horizontal="center" vertical="center"/>
      <protection locked="0"/>
    </xf>
    <xf numFmtId="177" fontId="30" fillId="0" borderId="17" xfId="52" applyNumberFormat="1" applyBorder="1" applyAlignment="1" applyProtection="1">
      <alignment horizontal="center" vertical="center"/>
      <protection locked="0"/>
    </xf>
    <xf numFmtId="0" fontId="30" fillId="0" borderId="6" xfId="52" applyFont="1" applyBorder="1" applyAlignment="1" applyProtection="1">
      <alignment vertical="center"/>
      <protection locked="0"/>
    </xf>
    <xf numFmtId="177" fontId="30" fillId="0" borderId="17" xfId="52" applyNumberFormat="1" applyFont="1" applyBorder="1" applyAlignment="1" applyProtection="1">
      <alignment horizontal="center" vertical="center"/>
      <protection locked="0"/>
    </xf>
    <xf numFmtId="0" fontId="33" fillId="0" borderId="8" xfId="52" applyFont="1" applyBorder="1" applyAlignment="1" applyProtection="1">
      <alignment vertical="center"/>
      <protection locked="0"/>
    </xf>
    <xf numFmtId="177" fontId="33" fillId="0" borderId="9" xfId="52" applyNumberFormat="1" applyFont="1" applyBorder="1" applyAlignment="1" applyProtection="1">
      <alignment horizontal="center" vertical="center"/>
    </xf>
    <xf numFmtId="177" fontId="33" fillId="0" borderId="10" xfId="52" applyNumberFormat="1" applyFont="1" applyBorder="1" applyAlignment="1" applyProtection="1">
      <alignment horizontal="center" vertical="center"/>
    </xf>
    <xf numFmtId="177" fontId="33" fillId="0" borderId="18" xfId="52" applyNumberFormat="1" applyFont="1" applyBorder="1" applyAlignment="1" applyProtection="1">
      <alignment horizontal="center" vertical="center"/>
    </xf>
    <xf numFmtId="0" fontId="30" fillId="0" borderId="0" xfId="52" applyFont="1" applyAlignment="1" applyProtection="1">
      <alignment horizontal="left"/>
      <protection locked="0"/>
    </xf>
    <xf numFmtId="0" fontId="30" fillId="0" borderId="0" xfId="52" applyFont="1" applyProtection="1">
      <protection locked="0"/>
    </xf>
    <xf numFmtId="0" fontId="27" fillId="0" borderId="0" xfId="0" applyFont="1" applyFill="1" applyAlignment="1">
      <alignment horizontal="center" vertical="center" wrapText="1"/>
    </xf>
    <xf numFmtId="0" fontId="30" fillId="0" borderId="0" xfId="51" applyProtection="1">
      <protection locked="0"/>
    </xf>
    <xf numFmtId="0" fontId="36" fillId="0" borderId="0" xfId="51" applyFont="1" applyAlignment="1" applyProtection="1">
      <alignment horizontal="center"/>
      <protection locked="0"/>
    </xf>
    <xf numFmtId="0" fontId="37" fillId="0" borderId="15" xfId="51" applyFont="1" applyBorder="1" applyAlignment="1" applyProtection="1">
      <alignment horizontal="right"/>
      <protection locked="0"/>
    </xf>
    <xf numFmtId="0" fontId="33" fillId="0" borderId="3" xfId="51" applyFont="1" applyBorder="1" applyAlignment="1" applyProtection="1">
      <alignment horizontal="center" vertical="center"/>
      <protection locked="0"/>
    </xf>
    <xf numFmtId="0" fontId="33" fillId="0" borderId="4" xfId="51" applyFont="1" applyBorder="1" applyAlignment="1" applyProtection="1">
      <alignment horizontal="center" vertical="center"/>
      <protection locked="0"/>
    </xf>
    <xf numFmtId="0" fontId="33" fillId="0" borderId="5" xfId="51" applyFont="1" applyBorder="1" applyAlignment="1" applyProtection="1">
      <alignment horizontal="center" vertical="center"/>
      <protection locked="0"/>
    </xf>
    <xf numFmtId="0" fontId="33" fillId="0" borderId="19" xfId="51" applyFont="1" applyBorder="1" applyAlignment="1" applyProtection="1">
      <alignment horizontal="center" vertical="center" wrapText="1"/>
      <protection locked="0"/>
    </xf>
    <xf numFmtId="0" fontId="33" fillId="0" borderId="1" xfId="51" applyFont="1" applyBorder="1" applyAlignment="1" applyProtection="1">
      <alignment horizontal="center" vertical="center"/>
      <protection locked="0"/>
    </xf>
    <xf numFmtId="0" fontId="30" fillId="0" borderId="1" xfId="51" applyBorder="1" applyAlignment="1" applyProtection="1">
      <alignment horizontal="center"/>
    </xf>
    <xf numFmtId="0" fontId="30" fillId="0" borderId="7" xfId="51" applyBorder="1" applyAlignment="1" applyProtection="1">
      <alignment horizontal="center"/>
      <protection locked="0"/>
    </xf>
    <xf numFmtId="0" fontId="33" fillId="0" borderId="20" xfId="51" applyFont="1" applyBorder="1" applyAlignment="1" applyProtection="1">
      <alignment horizontal="center" vertical="center" wrapText="1"/>
      <protection locked="0"/>
    </xf>
    <xf numFmtId="0" fontId="30" fillId="0" borderId="1" xfId="51" applyBorder="1" applyAlignment="1" applyProtection="1">
      <alignment horizontal="center" vertical="center"/>
      <protection locked="0"/>
    </xf>
    <xf numFmtId="0" fontId="30" fillId="0" borderId="1" xfId="51" applyBorder="1" applyAlignment="1" applyProtection="1">
      <alignment horizontal="center"/>
      <protection locked="0"/>
    </xf>
    <xf numFmtId="0" fontId="33" fillId="0" borderId="21" xfId="51" applyFont="1" applyBorder="1" applyAlignment="1" applyProtection="1">
      <alignment horizontal="center" vertical="center" wrapText="1"/>
      <protection locked="0"/>
    </xf>
    <xf numFmtId="0" fontId="38" fillId="0" borderId="7" xfId="51" applyFont="1" applyBorder="1" applyAlignment="1" applyProtection="1">
      <alignment horizontal="center" vertical="center" wrapText="1"/>
      <protection locked="0"/>
    </xf>
    <xf numFmtId="0" fontId="33" fillId="0" borderId="22" xfId="51" applyFont="1" applyBorder="1" applyAlignment="1" applyProtection="1">
      <alignment horizontal="center" vertical="center" wrapText="1"/>
      <protection locked="0"/>
    </xf>
    <xf numFmtId="0" fontId="33" fillId="0" borderId="9" xfId="51" applyFont="1" applyBorder="1" applyAlignment="1" applyProtection="1">
      <alignment horizontal="center" vertical="center"/>
      <protection locked="0"/>
    </xf>
    <xf numFmtId="0" fontId="30" fillId="0" borderId="9" xfId="51" applyBorder="1" applyAlignment="1" applyProtection="1">
      <alignment horizontal="center"/>
    </xf>
    <xf numFmtId="0" fontId="30" fillId="0" borderId="10" xfId="51" applyBorder="1" applyAlignment="1" applyProtection="1">
      <alignment horizontal="center"/>
      <protection locked="0"/>
    </xf>
    <xf numFmtId="0" fontId="0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6" fillId="0" borderId="0" xfId="52" applyFont="1" applyAlignment="1" applyProtection="1">
      <alignment horizontal="center"/>
      <protection locked="0"/>
    </xf>
    <xf numFmtId="0" fontId="37" fillId="0" borderId="15" xfId="52" applyFont="1" applyBorder="1" applyAlignment="1" applyProtection="1">
      <alignment horizontal="right"/>
      <protection locked="0"/>
    </xf>
    <xf numFmtId="0" fontId="33" fillId="0" borderId="5" xfId="52" applyFont="1" applyBorder="1" applyAlignment="1" applyProtection="1">
      <alignment horizontal="center" vertical="center"/>
      <protection locked="0"/>
    </xf>
    <xf numFmtId="0" fontId="33" fillId="0" borderId="19" xfId="52" applyFont="1" applyBorder="1" applyAlignment="1" applyProtection="1">
      <alignment horizontal="center" vertical="center" wrapText="1"/>
      <protection locked="0"/>
    </xf>
    <xf numFmtId="0" fontId="33" fillId="0" borderId="1" xfId="52" applyFont="1" applyBorder="1" applyAlignment="1" applyProtection="1">
      <alignment horizontal="center" vertical="center"/>
      <protection locked="0"/>
    </xf>
    <xf numFmtId="0" fontId="30" fillId="0" borderId="1" xfId="52" applyBorder="1" applyAlignment="1" applyProtection="1">
      <alignment horizontal="center" vertical="center"/>
    </xf>
    <xf numFmtId="0" fontId="30" fillId="0" borderId="7" xfId="52" applyBorder="1" applyAlignment="1" applyProtection="1">
      <alignment horizontal="center"/>
      <protection locked="0"/>
    </xf>
    <xf numFmtId="0" fontId="33" fillId="0" borderId="20" xfId="52" applyFont="1" applyBorder="1" applyAlignment="1" applyProtection="1">
      <alignment horizontal="center" vertical="center" wrapText="1"/>
      <protection locked="0"/>
    </xf>
    <xf numFmtId="0" fontId="30" fillId="0" borderId="1" xfId="52" applyBorder="1" applyAlignment="1" applyProtection="1">
      <alignment horizontal="center" vertical="center"/>
      <protection locked="0"/>
    </xf>
    <xf numFmtId="0" fontId="33" fillId="0" borderId="21" xfId="52" applyFont="1" applyBorder="1" applyAlignment="1" applyProtection="1">
      <alignment horizontal="center" vertical="center" wrapText="1"/>
      <protection locked="0"/>
    </xf>
    <xf numFmtId="0" fontId="33" fillId="0" borderId="22" xfId="52" applyFont="1" applyBorder="1" applyAlignment="1" applyProtection="1">
      <alignment horizontal="center" vertical="center" wrapText="1"/>
      <protection locked="0"/>
    </xf>
    <xf numFmtId="0" fontId="33" fillId="0" borderId="9" xfId="52" applyFont="1" applyBorder="1" applyAlignment="1" applyProtection="1">
      <alignment horizontal="center" vertical="center"/>
      <protection locked="0"/>
    </xf>
    <xf numFmtId="0" fontId="30" fillId="0" borderId="9" xfId="52" applyBorder="1" applyAlignment="1" applyProtection="1">
      <alignment horizontal="center"/>
    </xf>
    <xf numFmtId="0" fontId="30" fillId="0" borderId="10" xfId="52" applyBorder="1" applyAlignment="1" applyProtection="1">
      <alignment horizontal="center"/>
      <protection locked="0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180" fontId="10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0" fontId="55" fillId="0" borderId="1" xfId="0" applyNumberFormat="1" applyFont="1" applyFill="1" applyBorder="1" applyAlignment="1">
      <alignment horizontal="center" vertical="center" wrapText="1"/>
    </xf>
    <xf numFmtId="10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30" fillId="0" borderId="0" xfId="50" applyFont="1" applyFill="1" applyAlignment="1" applyProtection="1">
      <protection locked="0"/>
    </xf>
    <xf numFmtId="0" fontId="56" fillId="0" borderId="0" xfId="50" applyFont="1" applyFill="1" applyAlignment="1" applyProtection="1">
      <alignment horizontal="center" vertical="center"/>
      <protection locked="0"/>
    </xf>
    <xf numFmtId="37" fontId="57" fillId="0" borderId="0" xfId="50" applyNumberFormat="1" applyFont="1" applyFill="1" applyAlignment="1" applyProtection="1">
      <alignment horizontal="center" vertical="center"/>
      <protection locked="0"/>
    </xf>
    <xf numFmtId="0" fontId="58" fillId="0" borderId="0" xfId="50" applyFont="1" applyFill="1" applyAlignment="1" applyProtection="1">
      <protection locked="0"/>
    </xf>
    <xf numFmtId="0" fontId="59" fillId="0" borderId="0" xfId="50" applyFont="1" applyFill="1" applyBorder="1" applyAlignment="1" applyProtection="1">
      <alignment horizontal="right"/>
      <protection locked="0"/>
    </xf>
    <xf numFmtId="0" fontId="33" fillId="0" borderId="3" xfId="50" applyFont="1" applyFill="1" applyBorder="1" applyAlignment="1" applyProtection="1">
      <alignment horizontal="center" vertical="center"/>
      <protection locked="0"/>
    </xf>
    <xf numFmtId="0" fontId="33" fillId="0" borderId="4" xfId="50" applyFont="1" applyFill="1" applyBorder="1" applyAlignment="1" applyProtection="1">
      <alignment horizontal="center" vertical="center"/>
      <protection locked="0"/>
    </xf>
    <xf numFmtId="0" fontId="60" fillId="0" borderId="4" xfId="50" applyFont="1" applyFill="1" applyBorder="1" applyAlignment="1" applyProtection="1">
      <alignment horizontal="center" vertical="center"/>
      <protection locked="0"/>
    </xf>
    <xf numFmtId="0" fontId="33" fillId="0" borderId="5" xfId="50" applyFont="1" applyFill="1" applyBorder="1" applyAlignment="1" applyProtection="1">
      <alignment horizontal="center" vertical="center"/>
      <protection locked="0"/>
    </xf>
    <xf numFmtId="0" fontId="33" fillId="0" borderId="6" xfId="50" applyFont="1" applyFill="1" applyBorder="1" applyAlignment="1" applyProtection="1">
      <alignment horizontal="left" vertical="center"/>
      <protection locked="0"/>
    </xf>
    <xf numFmtId="1" fontId="60" fillId="0" borderId="1" xfId="50" applyNumberFormat="1" applyFont="1" applyFill="1" applyBorder="1" applyAlignment="1" applyProtection="1">
      <alignment horizontal="center" vertical="center"/>
    </xf>
    <xf numFmtId="181" fontId="60" fillId="0" borderId="1" xfId="50" applyNumberFormat="1" applyFont="1" applyFill="1" applyBorder="1" applyAlignment="1" applyProtection="1">
      <alignment horizontal="center" vertical="center"/>
    </xf>
    <xf numFmtId="0" fontId="60" fillId="0" borderId="7" xfId="50" applyFont="1" applyFill="1" applyBorder="1" applyAlignment="1" applyProtection="1">
      <alignment horizontal="center" vertical="center" wrapText="1"/>
      <protection locked="0"/>
    </xf>
    <xf numFmtId="0" fontId="60" fillId="0" borderId="6" xfId="50" applyFont="1" applyFill="1" applyBorder="1" applyAlignment="1" applyProtection="1">
      <alignment vertical="center"/>
      <protection locked="0"/>
    </xf>
    <xf numFmtId="0" fontId="61" fillId="0" borderId="7" xfId="50" applyFont="1" applyFill="1" applyBorder="1" applyAlignment="1" applyProtection="1">
      <alignment horizontal="center" vertical="center" wrapText="1"/>
      <protection locked="0"/>
    </xf>
    <xf numFmtId="0" fontId="62" fillId="0" borderId="0" xfId="50" applyFont="1" applyFill="1" applyBorder="1" applyAlignment="1" applyProtection="1">
      <alignment horizontal="center" vertical="center" wrapText="1"/>
      <protection locked="0"/>
    </xf>
    <xf numFmtId="0" fontId="61" fillId="0" borderId="6" xfId="50" applyFont="1" applyFill="1" applyBorder="1" applyAlignment="1" applyProtection="1">
      <alignment horizontal="right" vertical="center"/>
      <protection locked="0"/>
    </xf>
    <xf numFmtId="1" fontId="61" fillId="0" borderId="1" xfId="50" applyNumberFormat="1" applyFont="1" applyFill="1" applyBorder="1" applyAlignment="1" applyProtection="1">
      <alignment horizontal="center" vertical="center"/>
    </xf>
    <xf numFmtId="181" fontId="61" fillId="0" borderId="1" xfId="50" applyNumberFormat="1" applyFont="1" applyFill="1" applyBorder="1" applyAlignment="1" applyProtection="1">
      <alignment horizontal="center" vertical="center"/>
    </xf>
    <xf numFmtId="0" fontId="30" fillId="0" borderId="6" xfId="50" applyFont="1" applyFill="1" applyBorder="1" applyAlignment="1" applyProtection="1">
      <alignment horizontal="right" vertical="center"/>
      <protection locked="0"/>
    </xf>
    <xf numFmtId="1" fontId="61" fillId="0" borderId="1" xfId="50" applyNumberFormat="1" applyFont="1" applyFill="1" applyBorder="1" applyAlignment="1" applyProtection="1">
      <alignment horizontal="center" vertical="center"/>
      <protection locked="0"/>
    </xf>
    <xf numFmtId="0" fontId="61" fillId="0" borderId="7" xfId="50" applyFont="1" applyFill="1" applyBorder="1" applyAlignment="1" applyProtection="1">
      <alignment horizontal="right" vertical="center"/>
      <protection locked="0"/>
    </xf>
    <xf numFmtId="0" fontId="30" fillId="0" borderId="7" xfId="50" applyFont="1" applyFill="1" applyBorder="1" applyAlignment="1" applyProtection="1">
      <alignment horizontal="center" vertical="center" shrinkToFit="1"/>
      <protection locked="0"/>
    </xf>
    <xf numFmtId="0" fontId="61" fillId="0" borderId="7" xfId="50" applyFont="1" applyFill="1" applyBorder="1" applyAlignment="1" applyProtection="1">
      <alignment horizontal="center" vertical="center" shrinkToFit="1"/>
      <protection locked="0"/>
    </xf>
    <xf numFmtId="181" fontId="61" fillId="0" borderId="1" xfId="50" applyNumberFormat="1" applyFont="1" applyFill="1" applyBorder="1" applyAlignment="1" applyProtection="1">
      <alignment horizontal="center" vertical="center"/>
      <protection locked="0"/>
    </xf>
    <xf numFmtId="0" fontId="61" fillId="0" borderId="7" xfId="50" applyFont="1" applyFill="1" applyBorder="1" applyAlignment="1" applyProtection="1">
      <alignment horizontal="center" vertical="center"/>
      <protection locked="0"/>
    </xf>
    <xf numFmtId="1" fontId="60" fillId="0" borderId="1" xfId="50" applyNumberFormat="1" applyFont="1" applyFill="1" applyBorder="1" applyAlignment="1" applyProtection="1">
      <alignment horizontal="center" vertical="center"/>
      <protection locked="0"/>
    </xf>
    <xf numFmtId="181" fontId="60" fillId="0" borderId="1" xfId="50" applyNumberFormat="1" applyFont="1" applyFill="1" applyBorder="1" applyAlignment="1" applyProtection="1">
      <alignment horizontal="center" vertical="center"/>
      <protection locked="0"/>
    </xf>
    <xf numFmtId="0" fontId="63" fillId="0" borderId="6" xfId="0" applyFont="1" applyFill="1" applyBorder="1" applyAlignment="1" applyProtection="1">
      <alignment horizontal="right" vertical="center"/>
      <protection locked="0"/>
    </xf>
    <xf numFmtId="0" fontId="64" fillId="0" borderId="8" xfId="0" applyFont="1" applyFill="1" applyBorder="1" applyAlignment="1" applyProtection="1">
      <alignment horizontal="center" vertical="center"/>
      <protection locked="0"/>
    </xf>
    <xf numFmtId="1" fontId="60" fillId="0" borderId="9" xfId="50" applyNumberFormat="1" applyFont="1" applyFill="1" applyBorder="1" applyAlignment="1" applyProtection="1">
      <alignment horizontal="center" vertical="center"/>
      <protection locked="0"/>
    </xf>
    <xf numFmtId="181" fontId="60" fillId="0" borderId="9" xfId="50" applyNumberFormat="1" applyFont="1" applyFill="1" applyBorder="1" applyAlignment="1" applyProtection="1">
      <alignment horizontal="center" vertical="center"/>
      <protection locked="0"/>
    </xf>
    <xf numFmtId="0" fontId="61" fillId="0" borderId="10" xfId="50" applyFont="1" applyFill="1" applyBorder="1" applyAlignment="1" applyProtection="1">
      <alignment horizontal="center" vertical="center"/>
      <protection locked="0"/>
    </xf>
    <xf numFmtId="0" fontId="6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>
      <alignment vertical="center"/>
    </xf>
    <xf numFmtId="0" fontId="67" fillId="0" borderId="1" xfId="0" applyFont="1" applyBorder="1" applyAlignment="1">
      <alignment horizontal="justify" vertical="center"/>
    </xf>
    <xf numFmtId="0" fontId="68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上海" xfId="49"/>
    <cellStyle name="常规_2009预算(最终稿)_2012预收改" xfId="50"/>
    <cellStyle name="常规_2016预算表（最终表） 2" xfId="51"/>
    <cellStyle name="常规_2016预算表（最终表）" xfId="52"/>
    <cellStyle name="常规_0212  2015年蒸湘区公共财政支出预算科目明细表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G12" sqref="G12"/>
    </sheetView>
  </sheetViews>
  <sheetFormatPr defaultColWidth="9" defaultRowHeight="14.4" outlineLevelCol="1"/>
  <cols>
    <col min="1" max="1" width="12.5" style="205" customWidth="1"/>
    <col min="2" max="2" width="71.3796296296296" customWidth="1"/>
  </cols>
  <sheetData>
    <row r="1" ht="39" customHeight="1" spans="1:2">
      <c r="A1" s="206" t="s">
        <v>0</v>
      </c>
      <c r="B1" s="207"/>
    </row>
    <row r="2" s="204" customFormat="1" ht="35" customHeight="1" spans="1:2">
      <c r="A2" s="208" t="s">
        <v>1</v>
      </c>
      <c r="B2" s="209" t="s">
        <v>2</v>
      </c>
    </row>
    <row r="3" s="204" customFormat="1" ht="35" customHeight="1" spans="1:2">
      <c r="A3" s="208" t="s">
        <v>3</v>
      </c>
      <c r="B3" s="209" t="s">
        <v>4</v>
      </c>
    </row>
    <row r="4" s="204" customFormat="1" ht="35" customHeight="1" spans="1:2">
      <c r="A4" s="208" t="s">
        <v>5</v>
      </c>
      <c r="B4" s="209" t="s">
        <v>6</v>
      </c>
    </row>
    <row r="5" s="204" customFormat="1" ht="35" customHeight="1" spans="1:2">
      <c r="A5" s="208" t="s">
        <v>7</v>
      </c>
      <c r="B5" s="209" t="s">
        <v>8</v>
      </c>
    </row>
    <row r="6" s="204" customFormat="1" ht="35" customHeight="1" spans="1:2">
      <c r="A6" s="208" t="s">
        <v>9</v>
      </c>
      <c r="B6" s="209" t="s">
        <v>10</v>
      </c>
    </row>
    <row r="7" s="204" customFormat="1" ht="35" customHeight="1" spans="1:2">
      <c r="A7" s="208" t="s">
        <v>11</v>
      </c>
      <c r="B7" s="209" t="s">
        <v>12</v>
      </c>
    </row>
    <row r="8" s="204" customFormat="1" ht="35" customHeight="1" spans="1:2">
      <c r="A8" s="208" t="s">
        <v>13</v>
      </c>
      <c r="B8" s="209" t="s">
        <v>14</v>
      </c>
    </row>
    <row r="9" s="204" customFormat="1" ht="35" customHeight="1" spans="1:2">
      <c r="A9" s="208" t="s">
        <v>15</v>
      </c>
      <c r="B9" s="209" t="s">
        <v>16</v>
      </c>
    </row>
    <row r="10" s="204" customFormat="1" ht="35" customHeight="1" spans="1:2">
      <c r="A10" s="208" t="s">
        <v>17</v>
      </c>
      <c r="B10" s="209" t="s">
        <v>18</v>
      </c>
    </row>
    <row r="11" s="204" customFormat="1" ht="35" customHeight="1" spans="1:2">
      <c r="A11" s="208" t="s">
        <v>19</v>
      </c>
      <c r="B11" s="209" t="s">
        <v>20</v>
      </c>
    </row>
    <row r="12" s="204" customFormat="1" ht="35" customHeight="1" spans="1:2">
      <c r="A12" s="208" t="s">
        <v>21</v>
      </c>
      <c r="B12" s="209" t="s">
        <v>22</v>
      </c>
    </row>
    <row r="13" s="204" customFormat="1" ht="35" customHeight="1" spans="1:2">
      <c r="A13" s="208" t="s">
        <v>23</v>
      </c>
      <c r="B13" s="209" t="s">
        <v>24</v>
      </c>
    </row>
    <row r="14" s="204" customFormat="1" ht="35" customHeight="1" spans="1:2">
      <c r="A14" s="208" t="s">
        <v>25</v>
      </c>
      <c r="B14" s="209" t="s">
        <v>26</v>
      </c>
    </row>
    <row r="15" s="204" customFormat="1" ht="35" customHeight="1" spans="1:2">
      <c r="A15" s="208" t="s">
        <v>27</v>
      </c>
      <c r="B15" s="209" t="s">
        <v>28</v>
      </c>
    </row>
    <row r="16" s="204" customFormat="1" ht="35" customHeight="1" spans="1:2">
      <c r="A16" s="208" t="s">
        <v>29</v>
      </c>
      <c r="B16" s="209" t="s">
        <v>30</v>
      </c>
    </row>
    <row r="17" s="204" customFormat="1" ht="35" customHeight="1" spans="1:2">
      <c r="A17" s="208" t="s">
        <v>31</v>
      </c>
      <c r="B17" s="209" t="s">
        <v>32</v>
      </c>
    </row>
    <row r="18" s="204" customFormat="1" ht="35" customHeight="1" spans="1:2">
      <c r="A18" s="208" t="s">
        <v>33</v>
      </c>
      <c r="B18" s="209" t="s">
        <v>34</v>
      </c>
    </row>
    <row r="19" s="204" customFormat="1" ht="35" customHeight="1" spans="1:2">
      <c r="A19" s="208" t="s">
        <v>35</v>
      </c>
      <c r="B19" s="209" t="s">
        <v>36</v>
      </c>
    </row>
    <row r="20" s="204" customFormat="1" ht="35" customHeight="1" spans="1:2">
      <c r="A20" s="208" t="s">
        <v>37</v>
      </c>
      <c r="B20" s="210" t="s">
        <v>38</v>
      </c>
    </row>
    <row r="21" s="204" customFormat="1" ht="35" customHeight="1" spans="1:2">
      <c r="A21" s="208" t="s">
        <v>39</v>
      </c>
      <c r="B21" s="211" t="s">
        <v>40</v>
      </c>
    </row>
  </sheetData>
  <mergeCells count="1">
    <mergeCell ref="A1:B1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29"/>
  <sheetViews>
    <sheetView workbookViewId="0">
      <selection activeCell="A11" sqref="A11"/>
    </sheetView>
  </sheetViews>
  <sheetFormatPr defaultColWidth="9" defaultRowHeight="15.6" outlineLevelCol="6"/>
  <cols>
    <col min="1" max="1" width="22.3981481481481" style="171" customWidth="1"/>
    <col min="2" max="2" width="13.2962962962963" style="171" customWidth="1"/>
    <col min="3" max="3" width="14.8981481481481" style="171" customWidth="1"/>
    <col min="4" max="5" width="15.2037037037037" style="171" customWidth="1"/>
    <col min="6" max="6" width="11" style="171" customWidth="1"/>
    <col min="7" max="7" width="9.7037037037037" style="171" customWidth="1"/>
    <col min="8" max="16384" width="9" style="171"/>
  </cols>
  <sheetData>
    <row r="1" spans="1:1">
      <c r="A1" s="171" t="s">
        <v>1</v>
      </c>
    </row>
    <row r="2" s="171" customFormat="1" ht="39.9" customHeight="1" spans="1:6">
      <c r="A2" s="172" t="s">
        <v>41</v>
      </c>
      <c r="B2" s="172"/>
      <c r="C2" s="172"/>
      <c r="D2" s="172"/>
      <c r="E2" s="172"/>
      <c r="F2" s="172"/>
    </row>
    <row r="3" s="171" customFormat="1" ht="16.2" customHeight="1" spans="1:6">
      <c r="A3" s="173"/>
      <c r="B3" s="174"/>
      <c r="C3" s="174"/>
      <c r="D3" s="175" t="s">
        <v>42</v>
      </c>
      <c r="E3" s="175"/>
      <c r="F3" s="175"/>
    </row>
    <row r="4" s="171" customFormat="1" ht="28.95" customHeight="1" spans="1:6">
      <c r="A4" s="176" t="s">
        <v>43</v>
      </c>
      <c r="B4" s="177" t="s">
        <v>44</v>
      </c>
      <c r="C4" s="178" t="s">
        <v>45</v>
      </c>
      <c r="D4" s="177" t="s">
        <v>46</v>
      </c>
      <c r="E4" s="177" t="s">
        <v>47</v>
      </c>
      <c r="F4" s="179" t="s">
        <v>48</v>
      </c>
    </row>
    <row r="5" s="171" customFormat="1" ht="26.25" customHeight="1" spans="1:6">
      <c r="A5" s="180" t="s">
        <v>49</v>
      </c>
      <c r="B5" s="181">
        <f>+B6+B19</f>
        <v>45485.43</v>
      </c>
      <c r="C5" s="181">
        <f>+C6+C19</f>
        <v>48213.8958</v>
      </c>
      <c r="D5" s="181">
        <f>C5-B5</f>
        <v>2728.4658</v>
      </c>
      <c r="E5" s="182">
        <f>D5/B5*100</f>
        <v>5.99854898590603</v>
      </c>
      <c r="F5" s="183"/>
    </row>
    <row r="6" s="171" customFormat="1" ht="26.25" customHeight="1" spans="1:7">
      <c r="A6" s="184" t="s">
        <v>50</v>
      </c>
      <c r="B6" s="181">
        <f>SUM(B7:B18)</f>
        <v>36424.43</v>
      </c>
      <c r="C6" s="181">
        <f>SUM(C7:C18)</f>
        <v>38609.8958</v>
      </c>
      <c r="D6" s="181">
        <f>C6-B6</f>
        <v>2185.4658</v>
      </c>
      <c r="E6" s="182">
        <f>+D6/B6*100-0.01</f>
        <v>5.98999999999999</v>
      </c>
      <c r="F6" s="185"/>
      <c r="G6" s="186"/>
    </row>
    <row r="7" s="171" customFormat="1" ht="26.25" customHeight="1" spans="1:6">
      <c r="A7" s="187" t="s">
        <v>51</v>
      </c>
      <c r="B7" s="188">
        <v>12830</v>
      </c>
      <c r="C7" s="188">
        <f t="shared" ref="C7:C18" si="0">B7*1.06</f>
        <v>13599.8</v>
      </c>
      <c r="D7" s="188">
        <f t="shared" ref="D7:D18" si="1">+C7-B7</f>
        <v>769.800000000001</v>
      </c>
      <c r="E7" s="189">
        <f>+D7/(B7)*100</f>
        <v>6.00000000000001</v>
      </c>
      <c r="F7" s="185"/>
    </row>
    <row r="8" s="171" customFormat="1" ht="26.25" customHeight="1" spans="1:6">
      <c r="A8" s="190" t="s">
        <v>52</v>
      </c>
      <c r="B8" s="191">
        <v>3214</v>
      </c>
      <c r="C8" s="188">
        <f t="shared" si="0"/>
        <v>3406.84</v>
      </c>
      <c r="D8" s="188">
        <f t="shared" si="1"/>
        <v>192.84</v>
      </c>
      <c r="E8" s="189">
        <f t="shared" ref="E8:E14" si="2">+D8/B8*100</f>
        <v>6</v>
      </c>
      <c r="F8" s="185"/>
    </row>
    <row r="9" s="171" customFormat="1" ht="26.25" customHeight="1" spans="1:6">
      <c r="A9" s="190" t="s">
        <v>53</v>
      </c>
      <c r="B9" s="191">
        <v>771</v>
      </c>
      <c r="C9" s="188">
        <f t="shared" si="0"/>
        <v>817.26</v>
      </c>
      <c r="D9" s="188">
        <f t="shared" si="1"/>
        <v>46.26</v>
      </c>
      <c r="E9" s="189">
        <f t="shared" si="2"/>
        <v>6</v>
      </c>
      <c r="F9" s="185"/>
    </row>
    <row r="10" s="171" customFormat="1" ht="26.25" customHeight="1" spans="1:6">
      <c r="A10" s="187" t="s">
        <v>54</v>
      </c>
      <c r="B10" s="191">
        <v>1976</v>
      </c>
      <c r="C10" s="188">
        <f t="shared" si="0"/>
        <v>2094.56</v>
      </c>
      <c r="D10" s="188">
        <f t="shared" si="1"/>
        <v>118.56</v>
      </c>
      <c r="E10" s="189">
        <f t="shared" si="2"/>
        <v>6</v>
      </c>
      <c r="F10" s="192"/>
    </row>
    <row r="11" s="171" customFormat="1" ht="26.25" customHeight="1" spans="1:6">
      <c r="A11" s="190" t="s">
        <v>55</v>
      </c>
      <c r="B11" s="191">
        <v>2513</v>
      </c>
      <c r="C11" s="188">
        <f t="shared" si="0"/>
        <v>2663.78</v>
      </c>
      <c r="D11" s="188">
        <f t="shared" si="1"/>
        <v>150.78</v>
      </c>
      <c r="E11" s="189">
        <f t="shared" si="2"/>
        <v>6.00000000000001</v>
      </c>
      <c r="F11" s="193" t="s">
        <v>56</v>
      </c>
    </row>
    <row r="12" s="171" customFormat="1" ht="26.25" customHeight="1" spans="1:6">
      <c r="A12" s="187" t="s">
        <v>57</v>
      </c>
      <c r="B12" s="191">
        <v>8937</v>
      </c>
      <c r="C12" s="188">
        <f t="shared" si="0"/>
        <v>9473.22</v>
      </c>
      <c r="D12" s="188">
        <f t="shared" si="1"/>
        <v>536.220000000001</v>
      </c>
      <c r="E12" s="189">
        <f t="shared" si="2"/>
        <v>6.00000000000001</v>
      </c>
      <c r="F12" s="194"/>
    </row>
    <row r="13" s="171" customFormat="1" ht="26.25" customHeight="1" spans="1:6">
      <c r="A13" s="187" t="s">
        <v>58</v>
      </c>
      <c r="B13" s="191">
        <v>1563</v>
      </c>
      <c r="C13" s="188">
        <f t="shared" si="0"/>
        <v>1656.78</v>
      </c>
      <c r="D13" s="188">
        <f t="shared" si="1"/>
        <v>93.78</v>
      </c>
      <c r="E13" s="189">
        <f t="shared" si="2"/>
        <v>6</v>
      </c>
      <c r="F13" s="193"/>
    </row>
    <row r="14" s="171" customFormat="1" ht="26.25" customHeight="1" spans="1:6">
      <c r="A14" s="187" t="s">
        <v>59</v>
      </c>
      <c r="B14" s="191">
        <v>1016</v>
      </c>
      <c r="C14" s="188">
        <f t="shared" si="0"/>
        <v>1076.96</v>
      </c>
      <c r="D14" s="188">
        <f t="shared" si="1"/>
        <v>60.96</v>
      </c>
      <c r="E14" s="189">
        <f t="shared" si="2"/>
        <v>6</v>
      </c>
      <c r="F14" s="194"/>
    </row>
    <row r="15" s="171" customFormat="1" ht="26.25" customHeight="1" spans="1:6">
      <c r="A15" s="190" t="s">
        <v>60</v>
      </c>
      <c r="B15" s="191">
        <v>1</v>
      </c>
      <c r="C15" s="188">
        <f t="shared" si="0"/>
        <v>1.06</v>
      </c>
      <c r="D15" s="188">
        <f t="shared" si="1"/>
        <v>0.0600000000000001</v>
      </c>
      <c r="E15" s="189">
        <f>(C15-B15)/B15*100</f>
        <v>6.00000000000001</v>
      </c>
      <c r="F15" s="194"/>
    </row>
    <row r="16" s="171" customFormat="1" ht="26.25" customHeight="1" spans="1:6">
      <c r="A16" s="190" t="s">
        <v>61</v>
      </c>
      <c r="B16" s="191">
        <v>0.43</v>
      </c>
      <c r="C16" s="188">
        <f t="shared" si="0"/>
        <v>0.4558</v>
      </c>
      <c r="D16" s="188">
        <f t="shared" si="1"/>
        <v>0.0258</v>
      </c>
      <c r="E16" s="195">
        <v>0</v>
      </c>
      <c r="F16" s="194"/>
    </row>
    <row r="17" s="171" customFormat="1" ht="26.25" customHeight="1" spans="1:6">
      <c r="A17" s="190" t="s">
        <v>62</v>
      </c>
      <c r="B17" s="191">
        <v>54</v>
      </c>
      <c r="C17" s="188">
        <f t="shared" si="0"/>
        <v>57.24</v>
      </c>
      <c r="D17" s="188">
        <f t="shared" si="1"/>
        <v>3.24</v>
      </c>
      <c r="E17" s="189">
        <f t="shared" ref="E17:E24" si="3">+D17/B17*100</f>
        <v>6</v>
      </c>
      <c r="F17" s="194"/>
    </row>
    <row r="18" s="171" customFormat="1" ht="26.25" customHeight="1" spans="1:6">
      <c r="A18" s="190" t="s">
        <v>63</v>
      </c>
      <c r="B18" s="191">
        <v>3549</v>
      </c>
      <c r="C18" s="188">
        <f t="shared" si="0"/>
        <v>3761.94</v>
      </c>
      <c r="D18" s="188">
        <f t="shared" si="1"/>
        <v>212.94</v>
      </c>
      <c r="E18" s="189">
        <f t="shared" si="3"/>
        <v>6</v>
      </c>
      <c r="F18" s="194"/>
    </row>
    <row r="19" s="171" customFormat="1" ht="26.25" customHeight="1" spans="1:6">
      <c r="A19" s="184" t="s">
        <v>64</v>
      </c>
      <c r="B19" s="181">
        <f>SUM(B20:B23)</f>
        <v>9061</v>
      </c>
      <c r="C19" s="181">
        <f>SUM(C20:C23)</f>
        <v>9604</v>
      </c>
      <c r="D19" s="181">
        <f>C19-B19</f>
        <v>543</v>
      </c>
      <c r="E19" s="182">
        <f t="shared" si="3"/>
        <v>5.99271603575764</v>
      </c>
      <c r="F19" s="194"/>
    </row>
    <row r="20" s="171" customFormat="1" ht="26.25" customHeight="1" spans="1:6">
      <c r="A20" s="190" t="s">
        <v>65</v>
      </c>
      <c r="B20" s="188">
        <v>1052</v>
      </c>
      <c r="C20" s="188">
        <v>1115</v>
      </c>
      <c r="D20" s="188">
        <f t="shared" ref="D20:D23" si="4">+C20-B20</f>
        <v>63</v>
      </c>
      <c r="E20" s="189">
        <f t="shared" si="3"/>
        <v>5.98859315589354</v>
      </c>
      <c r="F20" s="193" t="s">
        <v>66</v>
      </c>
    </row>
    <row r="21" s="171" customFormat="1" ht="26.25" customHeight="1" spans="1:6">
      <c r="A21" s="187" t="s">
        <v>67</v>
      </c>
      <c r="B21" s="188">
        <v>749</v>
      </c>
      <c r="C21" s="191">
        <v>794</v>
      </c>
      <c r="D21" s="188">
        <f t="shared" si="4"/>
        <v>45</v>
      </c>
      <c r="E21" s="189">
        <f t="shared" si="3"/>
        <v>6.00801068090788</v>
      </c>
      <c r="F21" s="196"/>
    </row>
    <row r="22" s="171" customFormat="1" ht="26.25" customHeight="1" spans="1:6">
      <c r="A22" s="187" t="s">
        <v>68</v>
      </c>
      <c r="B22" s="188">
        <v>4258</v>
      </c>
      <c r="C22" s="191">
        <v>4513</v>
      </c>
      <c r="D22" s="188">
        <f t="shared" si="4"/>
        <v>255</v>
      </c>
      <c r="E22" s="189">
        <f t="shared" si="3"/>
        <v>5.98872710192579</v>
      </c>
      <c r="F22" s="196"/>
    </row>
    <row r="23" s="171" customFormat="1" ht="26.25" customHeight="1" spans="1:6">
      <c r="A23" s="187" t="s">
        <v>69</v>
      </c>
      <c r="B23" s="191">
        <v>3002</v>
      </c>
      <c r="C23" s="191">
        <v>3182</v>
      </c>
      <c r="D23" s="188">
        <f t="shared" si="4"/>
        <v>180</v>
      </c>
      <c r="E23" s="189">
        <f t="shared" si="3"/>
        <v>5.99600266489007</v>
      </c>
      <c r="F23" s="185"/>
    </row>
    <row r="24" s="171" customFormat="1" ht="26.25" customHeight="1" spans="1:6">
      <c r="A24" s="180" t="s">
        <v>70</v>
      </c>
      <c r="B24" s="197">
        <v>153</v>
      </c>
      <c r="C24" s="197">
        <v>162.15</v>
      </c>
      <c r="D24" s="181">
        <f t="shared" ref="D24:D29" si="5">C24-B24</f>
        <v>9.15000000000001</v>
      </c>
      <c r="E24" s="182">
        <f t="shared" si="3"/>
        <v>5.98039215686275</v>
      </c>
      <c r="F24" s="196"/>
    </row>
    <row r="25" s="171" customFormat="1" ht="26.25" customHeight="1" spans="1:6">
      <c r="A25" s="180" t="s">
        <v>71</v>
      </c>
      <c r="B25" s="197">
        <f>SUM(B26:B28)</f>
        <v>186925.401746032</v>
      </c>
      <c r="C25" s="197">
        <f>SUM(C26:C28)</f>
        <v>198123.685850794</v>
      </c>
      <c r="D25" s="197">
        <f t="shared" si="5"/>
        <v>11198.2841047619</v>
      </c>
      <c r="E25" s="198">
        <f t="shared" ref="E25:E29" si="6">D25/B25*100</f>
        <v>5.9907770694411</v>
      </c>
      <c r="F25" s="196"/>
    </row>
    <row r="26" s="171" customFormat="1" ht="26.25" customHeight="1" spans="1:6">
      <c r="A26" s="199" t="s">
        <v>72</v>
      </c>
      <c r="B26" s="191">
        <f>B7/0.1125*0.5+B8/0.084*0.6+B9/0.084*0.6+16</f>
        <v>85502.5079365079</v>
      </c>
      <c r="C26" s="191">
        <f>C7/0.1125*0.5+C8/0.084*0.6+C9/0.084*0.6</f>
        <v>90615.6984126984</v>
      </c>
      <c r="D26" s="191">
        <f t="shared" si="5"/>
        <v>5113.19047619049</v>
      </c>
      <c r="E26" s="195">
        <f t="shared" si="6"/>
        <v>5.98016432452182</v>
      </c>
      <c r="F26" s="196"/>
    </row>
    <row r="27" s="171" customFormat="1" ht="26.25" customHeight="1" spans="1:6">
      <c r="A27" s="199" t="s">
        <v>73</v>
      </c>
      <c r="B27" s="191">
        <f>B7/0.1125*0.125+B8/0.084*0.12+B9/0.084*0.12+B13/0.21*0.3+B16/0.225*0.25+B17/0.21*0.3</f>
        <v>22258.8904761905</v>
      </c>
      <c r="C27" s="191">
        <f>C7/0.1125*0.125+C8/0.084*0.12+C9/0.084*0.12+C13/0.21*0.3+C16/0.225*0.25+C17/0.21*0.3</f>
        <v>23594.4239047619</v>
      </c>
      <c r="D27" s="191">
        <f t="shared" si="5"/>
        <v>1335.53342857143</v>
      </c>
      <c r="E27" s="195">
        <f t="shared" si="6"/>
        <v>5.99999999999999</v>
      </c>
      <c r="F27" s="196"/>
    </row>
    <row r="28" s="171" customFormat="1" ht="26.25" customHeight="1" spans="1:6">
      <c r="A28" s="199" t="s">
        <v>74</v>
      </c>
      <c r="B28" s="191">
        <f>B7/0.1125*0.2625+B8/0.084*0.196+B9/0.084*0.196+B10/0.3*0.7+B11/0.3*0.7+B12/0.3*0.7+B13/0.21*0.49+B14/0.3*0.7+B15/0.3*0.7+B16/0.225*0.525+B17/0.21*0.49+B20/0.3*0.7</f>
        <v>79164.0033333333</v>
      </c>
      <c r="C28" s="191">
        <f>C7/0.1125*0.2625+C8/0.084*0.196+C9/0.084*0.196+C10/0.3*0.7+C11/0.3*0.7+C12/0.3*0.7+C13/0.21*0.49+C14/0.3*0.7+C15/0.3*0.7+C16/0.225*0.525+C17/0.21*0.49+C20/0.3*0.7</f>
        <v>83913.5635333333</v>
      </c>
      <c r="D28" s="191">
        <f t="shared" si="5"/>
        <v>4749.56020000002</v>
      </c>
      <c r="E28" s="195">
        <f t="shared" si="6"/>
        <v>5.99964630389042</v>
      </c>
      <c r="F28" s="196"/>
    </row>
    <row r="29" s="171" customFormat="1" ht="26.25" customHeight="1" spans="1:6">
      <c r="A29" s="200" t="s">
        <v>75</v>
      </c>
      <c r="B29" s="201">
        <f>B25+B5+B24</f>
        <v>232563.831746032</v>
      </c>
      <c r="C29" s="201">
        <f>C25+C5+C24</f>
        <v>246499.731650794</v>
      </c>
      <c r="D29" s="201">
        <f t="shared" si="5"/>
        <v>13935.8999047619</v>
      </c>
      <c r="E29" s="202">
        <f t="shared" si="6"/>
        <v>5.99229028870682</v>
      </c>
      <c r="F29" s="203"/>
    </row>
  </sheetData>
  <mergeCells count="2">
    <mergeCell ref="A2:F2"/>
    <mergeCell ref="D3:F3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29"/>
  <sheetViews>
    <sheetView topLeftCell="A11" workbookViewId="0">
      <selection activeCell="G23" sqref="G23"/>
    </sheetView>
  </sheetViews>
  <sheetFormatPr defaultColWidth="9" defaultRowHeight="14.4" outlineLevelCol="2"/>
  <cols>
    <col min="1" max="1" width="38.3796296296296" style="65" customWidth="1"/>
    <col min="2" max="2" width="22.75" style="65" customWidth="1"/>
    <col min="3" max="3" width="20.6296296296296" style="65" customWidth="1"/>
    <col min="4" max="16384" width="9" style="65"/>
  </cols>
  <sheetData>
    <row r="1" ht="24" customHeight="1" spans="1:1">
      <c r="A1" s="65" t="s">
        <v>3</v>
      </c>
    </row>
    <row r="2" s="65" customFormat="1" ht="48" customHeight="1" spans="1:3">
      <c r="A2" s="71" t="s">
        <v>4</v>
      </c>
      <c r="B2" s="71"/>
      <c r="C2" s="71"/>
    </row>
    <row r="3" s="65" customFormat="1" spans="3:3">
      <c r="C3" s="67" t="s">
        <v>42</v>
      </c>
    </row>
    <row r="4" s="65" customFormat="1" ht="26" customHeight="1" spans="1:3">
      <c r="A4" s="132" t="s">
        <v>76</v>
      </c>
      <c r="B4" s="134" t="s">
        <v>77</v>
      </c>
      <c r="C4" s="132" t="s">
        <v>78</v>
      </c>
    </row>
    <row r="5" s="65" customFormat="1" ht="26" customHeight="1" spans="1:3">
      <c r="A5" s="133" t="s">
        <v>79</v>
      </c>
      <c r="B5" s="134">
        <v>116391</v>
      </c>
      <c r="C5" s="169">
        <v>1</v>
      </c>
    </row>
    <row r="6" s="65" customFormat="1" ht="26" customHeight="1" spans="1:3">
      <c r="A6" s="170" t="s">
        <v>80</v>
      </c>
      <c r="B6" s="134">
        <v>23526</v>
      </c>
      <c r="C6" s="169">
        <f t="shared" ref="C6:C26" si="0">(B6)/116391</f>
        <v>0.202129030595149</v>
      </c>
    </row>
    <row r="7" s="65" customFormat="1" ht="26" customHeight="1" spans="1:3">
      <c r="A7" s="170" t="s">
        <v>81</v>
      </c>
      <c r="B7" s="134">
        <v>402</v>
      </c>
      <c r="C7" s="169">
        <f t="shared" si="0"/>
        <v>0.00345387529963657</v>
      </c>
    </row>
    <row r="8" s="65" customFormat="1" ht="26" customHeight="1" spans="1:3">
      <c r="A8" s="170" t="s">
        <v>82</v>
      </c>
      <c r="B8" s="134">
        <v>783</v>
      </c>
      <c r="C8" s="169">
        <f t="shared" si="0"/>
        <v>0.00672732427765033</v>
      </c>
    </row>
    <row r="9" s="65" customFormat="1" ht="26" customHeight="1" spans="1:3">
      <c r="A9" s="170" t="s">
        <v>83</v>
      </c>
      <c r="B9" s="134">
        <v>24395</v>
      </c>
      <c r="C9" s="169">
        <f t="shared" si="0"/>
        <v>0.209595243618493</v>
      </c>
    </row>
    <row r="10" s="65" customFormat="1" ht="26" customHeight="1" spans="1:3">
      <c r="A10" s="170" t="s">
        <v>84</v>
      </c>
      <c r="B10" s="134">
        <v>2367</v>
      </c>
      <c r="C10" s="169">
        <f t="shared" si="0"/>
        <v>0.0203366239657705</v>
      </c>
    </row>
    <row r="11" s="65" customFormat="1" ht="26" customHeight="1" spans="1:3">
      <c r="A11" s="170" t="s">
        <v>85</v>
      </c>
      <c r="B11" s="134">
        <v>1427</v>
      </c>
      <c r="C11" s="169">
        <f t="shared" si="0"/>
        <v>0.0122603981407497</v>
      </c>
    </row>
    <row r="12" s="65" customFormat="1" ht="26" customHeight="1" spans="1:3">
      <c r="A12" s="170" t="s">
        <v>86</v>
      </c>
      <c r="B12" s="134">
        <v>14548</v>
      </c>
      <c r="C12" s="169">
        <f t="shared" si="0"/>
        <v>0.124992482236599</v>
      </c>
    </row>
    <row r="13" s="65" customFormat="1" ht="26" customHeight="1" spans="1:3">
      <c r="A13" s="170" t="s">
        <v>87</v>
      </c>
      <c r="B13" s="134">
        <v>14493</v>
      </c>
      <c r="C13" s="169">
        <f t="shared" si="0"/>
        <v>0.124519937108539</v>
      </c>
    </row>
    <row r="14" s="65" customFormat="1" ht="26" customHeight="1" spans="1:3">
      <c r="A14" s="170" t="s">
        <v>88</v>
      </c>
      <c r="B14" s="134">
        <v>1104</v>
      </c>
      <c r="C14" s="169">
        <f t="shared" si="0"/>
        <v>0.00948526947959894</v>
      </c>
    </row>
    <row r="15" s="65" customFormat="1" ht="26" customHeight="1" spans="1:3">
      <c r="A15" s="170" t="s">
        <v>89</v>
      </c>
      <c r="B15" s="134">
        <v>12234</v>
      </c>
      <c r="C15" s="169">
        <f t="shared" si="0"/>
        <v>0.105111219939686</v>
      </c>
    </row>
    <row r="16" s="65" customFormat="1" ht="26" customHeight="1" spans="1:3">
      <c r="A16" s="170" t="s">
        <v>90</v>
      </c>
      <c r="B16" s="134">
        <v>9132</v>
      </c>
      <c r="C16" s="169">
        <f t="shared" si="0"/>
        <v>0.0784596747171173</v>
      </c>
    </row>
    <row r="17" s="65" customFormat="1" ht="26" customHeight="1" spans="1:3">
      <c r="A17" s="170" t="s">
        <v>91</v>
      </c>
      <c r="B17" s="134">
        <v>74</v>
      </c>
      <c r="C17" s="169">
        <f t="shared" si="0"/>
        <v>0.000635787990480364</v>
      </c>
    </row>
    <row r="18" s="65" customFormat="1" ht="26" customHeight="1" spans="1:3">
      <c r="A18" s="170" t="s">
        <v>92</v>
      </c>
      <c r="B18" s="134">
        <v>467</v>
      </c>
      <c r="C18" s="169">
        <f t="shared" si="0"/>
        <v>0.00401233772370716</v>
      </c>
    </row>
    <row r="19" s="65" customFormat="1" ht="26" customHeight="1" spans="1:3">
      <c r="A19" s="170" t="s">
        <v>93</v>
      </c>
      <c r="B19" s="134">
        <v>29</v>
      </c>
      <c r="C19" s="169">
        <f t="shared" si="0"/>
        <v>0.000249160158431494</v>
      </c>
    </row>
    <row r="20" s="65" customFormat="1" ht="26" customHeight="1" spans="1:3">
      <c r="A20" s="170" t="s">
        <v>94</v>
      </c>
      <c r="B20" s="134">
        <v>42</v>
      </c>
      <c r="C20" s="169">
        <f t="shared" si="0"/>
        <v>0.000360852643245612</v>
      </c>
    </row>
    <row r="21" s="65" customFormat="1" ht="26" customHeight="1" spans="1:3">
      <c r="A21" s="170" t="s">
        <v>95</v>
      </c>
      <c r="B21" s="134"/>
      <c r="C21" s="169">
        <f t="shared" si="0"/>
        <v>0</v>
      </c>
    </row>
    <row r="22" s="65" customFormat="1" ht="26" customHeight="1" spans="1:3">
      <c r="A22" s="170" t="s">
        <v>96</v>
      </c>
      <c r="B22" s="134">
        <v>9177</v>
      </c>
      <c r="C22" s="169">
        <f t="shared" si="0"/>
        <v>0.0788463025491662</v>
      </c>
    </row>
    <row r="23" s="65" customFormat="1" ht="26" customHeight="1" spans="1:3">
      <c r="A23" s="170" t="s">
        <v>97</v>
      </c>
      <c r="B23" s="134">
        <v>7</v>
      </c>
      <c r="C23" s="169">
        <f t="shared" si="0"/>
        <v>6.0142107207602e-5</v>
      </c>
    </row>
    <row r="24" s="65" customFormat="1" ht="26" customHeight="1" spans="1:3">
      <c r="A24" s="170" t="s">
        <v>98</v>
      </c>
      <c r="B24" s="134">
        <v>782</v>
      </c>
      <c r="C24" s="169">
        <f t="shared" si="0"/>
        <v>0.00671873254804925</v>
      </c>
    </row>
    <row r="25" s="65" customFormat="1" ht="26" customHeight="1" spans="1:3">
      <c r="A25" s="170" t="s">
        <v>99</v>
      </c>
      <c r="B25" s="134"/>
      <c r="C25" s="169">
        <f t="shared" si="0"/>
        <v>0</v>
      </c>
    </row>
    <row r="26" s="65" customFormat="1" ht="26" customHeight="1" spans="1:3">
      <c r="A26" s="170" t="s">
        <v>100</v>
      </c>
      <c r="B26" s="134">
        <v>1402</v>
      </c>
      <c r="C26" s="169">
        <f t="shared" si="0"/>
        <v>0.0120456049007226</v>
      </c>
    </row>
    <row r="27" s="65" customFormat="1" ht="20" customHeight="1"/>
    <row r="28" s="65" customFormat="1" ht="20" customHeight="1"/>
    <row r="29" s="65" customFormat="1" ht="20" customHeight="1"/>
  </sheetData>
  <mergeCells count="1">
    <mergeCell ref="A2:C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7"/>
  <sheetViews>
    <sheetView workbookViewId="0">
      <selection activeCell="J7" sqref="J7"/>
    </sheetView>
  </sheetViews>
  <sheetFormatPr defaultColWidth="9" defaultRowHeight="14.4" outlineLevelCol="5"/>
  <cols>
    <col min="1" max="1" width="9" style="65"/>
    <col min="2" max="2" width="23.5" style="65" customWidth="1"/>
    <col min="3" max="6" width="12.6296296296296" style="65" customWidth="1"/>
    <col min="7" max="16384" width="9" style="65"/>
  </cols>
  <sheetData>
    <row r="1" ht="24" customHeight="1" spans="1:1">
      <c r="A1" s="65" t="s">
        <v>5</v>
      </c>
    </row>
    <row r="2" s="65" customFormat="1" ht="30" customHeight="1" spans="1:6">
      <c r="A2" s="66" t="s">
        <v>6</v>
      </c>
      <c r="B2" s="66"/>
      <c r="C2" s="66"/>
      <c r="D2" s="66"/>
      <c r="E2" s="66"/>
      <c r="F2" s="66"/>
    </row>
    <row r="3" s="65" customFormat="1" spans="6:6">
      <c r="F3" s="65" t="s">
        <v>42</v>
      </c>
    </row>
    <row r="4" s="65" customFormat="1" ht="28.5" customHeight="1" spans="1:6">
      <c r="A4" s="132" t="s">
        <v>101</v>
      </c>
      <c r="B4" s="132" t="s">
        <v>102</v>
      </c>
      <c r="C4" s="166" t="s">
        <v>103</v>
      </c>
      <c r="D4" s="166" t="s">
        <v>104</v>
      </c>
      <c r="E4" s="132" t="s">
        <v>105</v>
      </c>
      <c r="F4" s="132" t="s">
        <v>78</v>
      </c>
    </row>
    <row r="5" s="65" customFormat="1" ht="28.5" customHeight="1" spans="1:6">
      <c r="A5" s="134"/>
      <c r="B5" s="133" t="s">
        <v>106</v>
      </c>
      <c r="C5" s="167">
        <f>SUM(C6:C27)</f>
        <v>120293</v>
      </c>
      <c r="D5" s="167">
        <f>SUM(D6:D27)</f>
        <v>132878</v>
      </c>
      <c r="E5" s="168">
        <f>D5/C5-1</f>
        <v>0.104619553922506</v>
      </c>
      <c r="F5" s="168">
        <v>1</v>
      </c>
    </row>
    <row r="6" s="65" customFormat="1" ht="28.5" customHeight="1" spans="1:6">
      <c r="A6" s="134">
        <v>201</v>
      </c>
      <c r="B6" s="133" t="s">
        <v>107</v>
      </c>
      <c r="C6" s="167">
        <v>25217</v>
      </c>
      <c r="D6" s="167">
        <v>31981</v>
      </c>
      <c r="E6" s="168">
        <f>D6/C6-1</f>
        <v>0.268231748423682</v>
      </c>
      <c r="F6" s="168">
        <f>D6/D5</f>
        <v>0.240679420220051</v>
      </c>
    </row>
    <row r="7" s="65" customFormat="1" ht="28.5" customHeight="1" spans="1:6">
      <c r="A7" s="134">
        <v>203</v>
      </c>
      <c r="B7" s="133" t="s">
        <v>108</v>
      </c>
      <c r="C7" s="167">
        <v>437</v>
      </c>
      <c r="D7" s="167">
        <v>437</v>
      </c>
      <c r="E7" s="168">
        <f t="shared" ref="E7:E27" si="0">D7/C7-1</f>
        <v>0</v>
      </c>
      <c r="F7" s="168">
        <f>D7/D5</f>
        <v>0.00328873101642108</v>
      </c>
    </row>
    <row r="8" s="65" customFormat="1" ht="28.5" customHeight="1" spans="1:6">
      <c r="A8" s="134">
        <v>204</v>
      </c>
      <c r="B8" s="133" t="s">
        <v>109</v>
      </c>
      <c r="C8" s="167">
        <v>658</v>
      </c>
      <c r="D8" s="167">
        <v>648</v>
      </c>
      <c r="E8" s="168">
        <f t="shared" si="0"/>
        <v>-0.0151975683890577</v>
      </c>
      <c r="F8" s="168">
        <f>D8/D5</f>
        <v>0.00487665377263354</v>
      </c>
    </row>
    <row r="9" s="65" customFormat="1" ht="28.5" customHeight="1" spans="1:6">
      <c r="A9" s="134">
        <v>205</v>
      </c>
      <c r="B9" s="133" t="s">
        <v>110</v>
      </c>
      <c r="C9" s="167">
        <v>21060</v>
      </c>
      <c r="D9" s="167">
        <v>28833</v>
      </c>
      <c r="E9" s="168">
        <f t="shared" si="0"/>
        <v>0.369088319088319</v>
      </c>
      <c r="F9" s="168">
        <f>D9/D5</f>
        <v>0.216988515781393</v>
      </c>
    </row>
    <row r="10" s="65" customFormat="1" ht="28.5" customHeight="1" spans="1:6">
      <c r="A10" s="134">
        <v>206</v>
      </c>
      <c r="B10" s="133" t="s">
        <v>111</v>
      </c>
      <c r="C10" s="167">
        <v>1341</v>
      </c>
      <c r="D10" s="167">
        <v>3756</v>
      </c>
      <c r="E10" s="168">
        <f t="shared" si="0"/>
        <v>1.80089485458613</v>
      </c>
      <c r="F10" s="168">
        <f>D10/D5</f>
        <v>0.0282665302006352</v>
      </c>
    </row>
    <row r="11" s="65" customFormat="1" ht="28.5" customHeight="1" spans="1:6">
      <c r="A11" s="134">
        <v>207</v>
      </c>
      <c r="B11" s="133" t="s">
        <v>112</v>
      </c>
      <c r="C11" s="167">
        <v>1623</v>
      </c>
      <c r="D11" s="167">
        <v>533</v>
      </c>
      <c r="E11" s="168">
        <f t="shared" si="0"/>
        <v>-0.671595810227973</v>
      </c>
      <c r="F11" s="168">
        <f>D11/D5</f>
        <v>0.00401119824199642</v>
      </c>
    </row>
    <row r="12" s="65" customFormat="1" ht="28.5" customHeight="1" spans="1:6">
      <c r="A12" s="134">
        <v>208</v>
      </c>
      <c r="B12" s="133" t="s">
        <v>113</v>
      </c>
      <c r="C12" s="167">
        <v>16374</v>
      </c>
      <c r="D12" s="167">
        <v>16849</v>
      </c>
      <c r="E12" s="168">
        <f t="shared" si="0"/>
        <v>0.0290094051545133</v>
      </c>
      <c r="F12" s="168">
        <f>D12/D5</f>
        <v>0.126800523788739</v>
      </c>
    </row>
    <row r="13" s="65" customFormat="1" ht="28.5" customHeight="1" spans="1:6">
      <c r="A13" s="134">
        <v>210</v>
      </c>
      <c r="B13" s="133" t="s">
        <v>114</v>
      </c>
      <c r="C13" s="167">
        <v>13980</v>
      </c>
      <c r="D13" s="167">
        <v>13031</v>
      </c>
      <c r="E13" s="168">
        <f t="shared" si="0"/>
        <v>-0.0678826895565093</v>
      </c>
      <c r="F13" s="168">
        <f>D13/D5</f>
        <v>0.098067400171586</v>
      </c>
    </row>
    <row r="14" s="65" customFormat="1" ht="28.5" customHeight="1" spans="1:6">
      <c r="A14" s="134">
        <v>211</v>
      </c>
      <c r="B14" s="133" t="s">
        <v>115</v>
      </c>
      <c r="C14" s="167">
        <v>115</v>
      </c>
      <c r="D14" s="167">
        <v>0</v>
      </c>
      <c r="E14" s="168">
        <f t="shared" si="0"/>
        <v>-1</v>
      </c>
      <c r="F14" s="168" t="s">
        <v>116</v>
      </c>
    </row>
    <row r="15" s="65" customFormat="1" ht="28.5" customHeight="1" spans="1:6">
      <c r="A15" s="134">
        <v>212</v>
      </c>
      <c r="B15" s="133" t="s">
        <v>117</v>
      </c>
      <c r="C15" s="167">
        <v>9729</v>
      </c>
      <c r="D15" s="167">
        <v>15908</v>
      </c>
      <c r="E15" s="168">
        <f t="shared" si="0"/>
        <v>0.635111522253058</v>
      </c>
      <c r="F15" s="168">
        <f>D15/D5</f>
        <v>0.119718839838047</v>
      </c>
    </row>
    <row r="16" s="65" customFormat="1" ht="28.5" customHeight="1" spans="1:6">
      <c r="A16" s="134">
        <v>213</v>
      </c>
      <c r="B16" s="133" t="s">
        <v>118</v>
      </c>
      <c r="C16" s="167">
        <v>11957</v>
      </c>
      <c r="D16" s="167">
        <v>7216</v>
      </c>
      <c r="E16" s="168">
        <f t="shared" si="0"/>
        <v>-0.396504139834407</v>
      </c>
      <c r="F16" s="168">
        <f>D16/D5</f>
        <v>0.054305453122413</v>
      </c>
    </row>
    <row r="17" s="65" customFormat="1" ht="28.5" customHeight="1" spans="1:6">
      <c r="A17" s="134">
        <v>214</v>
      </c>
      <c r="B17" s="133" t="s">
        <v>119</v>
      </c>
      <c r="C17" s="167">
        <v>61</v>
      </c>
      <c r="D17" s="167">
        <v>0</v>
      </c>
      <c r="E17" s="168">
        <f t="shared" si="0"/>
        <v>-1</v>
      </c>
      <c r="F17" s="168" t="s">
        <v>116</v>
      </c>
    </row>
    <row r="18" s="65" customFormat="1" ht="28.5" customHeight="1" spans="1:6">
      <c r="A18" s="134">
        <v>215</v>
      </c>
      <c r="B18" s="133" t="s">
        <v>120</v>
      </c>
      <c r="C18" s="167">
        <v>142</v>
      </c>
      <c r="D18" s="167">
        <v>2506</v>
      </c>
      <c r="E18" s="168">
        <f t="shared" si="0"/>
        <v>16.6478873239437</v>
      </c>
      <c r="F18" s="168">
        <f>D18/D5</f>
        <v>0.0188594048676229</v>
      </c>
    </row>
    <row r="19" s="65" customFormat="1" ht="28.5" customHeight="1" spans="1:6">
      <c r="A19" s="134">
        <v>216</v>
      </c>
      <c r="B19" s="133" t="s">
        <v>121</v>
      </c>
      <c r="C19" s="167">
        <v>25</v>
      </c>
      <c r="D19" s="167">
        <v>0</v>
      </c>
      <c r="E19" s="168">
        <f t="shared" si="0"/>
        <v>-1</v>
      </c>
      <c r="F19" s="168" t="s">
        <v>116</v>
      </c>
    </row>
    <row r="20" s="65" customFormat="1" ht="28.5" customHeight="1" spans="1:6">
      <c r="A20" s="134">
        <v>217</v>
      </c>
      <c r="B20" s="133" t="s">
        <v>122</v>
      </c>
      <c r="C20" s="167">
        <v>0</v>
      </c>
      <c r="D20" s="167">
        <v>0</v>
      </c>
      <c r="E20" s="168" t="s">
        <v>116</v>
      </c>
      <c r="F20" s="168" t="s">
        <v>116</v>
      </c>
    </row>
    <row r="21" s="65" customFormat="1" ht="28.5" customHeight="1" spans="1:6">
      <c r="A21" s="134">
        <v>220</v>
      </c>
      <c r="B21" s="133" t="s">
        <v>123</v>
      </c>
      <c r="C21" s="167">
        <v>152</v>
      </c>
      <c r="D21" s="167">
        <v>592</v>
      </c>
      <c r="E21" s="168">
        <f t="shared" si="0"/>
        <v>2.89473684210526</v>
      </c>
      <c r="F21" s="168">
        <f>D21/D5</f>
        <v>0.0044552145577146</v>
      </c>
    </row>
    <row r="22" s="65" customFormat="1" ht="28.5" customHeight="1" spans="1:6">
      <c r="A22" s="134">
        <v>221</v>
      </c>
      <c r="B22" s="133" t="s">
        <v>124</v>
      </c>
      <c r="C22" s="167">
        <v>6861</v>
      </c>
      <c r="D22" s="167">
        <v>0</v>
      </c>
      <c r="E22" s="168">
        <f t="shared" si="0"/>
        <v>-1</v>
      </c>
      <c r="F22" s="168" t="s">
        <v>116</v>
      </c>
    </row>
    <row r="23" s="65" customFormat="1" ht="28.5" customHeight="1" spans="1:6">
      <c r="A23" s="134">
        <v>222</v>
      </c>
      <c r="B23" s="133" t="s">
        <v>125</v>
      </c>
      <c r="C23" s="167">
        <v>8</v>
      </c>
      <c r="D23" s="167">
        <v>0</v>
      </c>
      <c r="E23" s="168">
        <f t="shared" si="0"/>
        <v>-1</v>
      </c>
      <c r="F23" s="168" t="s">
        <v>116</v>
      </c>
    </row>
    <row r="24" s="65" customFormat="1" ht="28.5" customHeight="1" spans="1:6">
      <c r="A24" s="134">
        <v>224</v>
      </c>
      <c r="B24" s="133" t="s">
        <v>126</v>
      </c>
      <c r="C24" s="167">
        <v>854</v>
      </c>
      <c r="D24" s="167">
        <v>934</v>
      </c>
      <c r="E24" s="168">
        <f t="shared" si="0"/>
        <v>0.0936768149882905</v>
      </c>
      <c r="F24" s="168">
        <f>D24/D5</f>
        <v>0.00702900404882674</v>
      </c>
    </row>
    <row r="25" s="65" customFormat="1" ht="28.5" customHeight="1" spans="1:6">
      <c r="A25" s="134">
        <v>227</v>
      </c>
      <c r="B25" s="133" t="s">
        <v>127</v>
      </c>
      <c r="C25" s="167">
        <v>3000</v>
      </c>
      <c r="D25" s="167">
        <v>3000</v>
      </c>
      <c r="E25" s="168">
        <f t="shared" si="0"/>
        <v>0</v>
      </c>
      <c r="F25" s="168">
        <v>0.0193</v>
      </c>
    </row>
    <row r="26" s="65" customFormat="1" ht="28.5" customHeight="1" spans="1:6">
      <c r="A26" s="134">
        <v>229</v>
      </c>
      <c r="B26" s="133" t="s">
        <v>128</v>
      </c>
      <c r="C26" s="167">
        <v>99</v>
      </c>
      <c r="D26" s="167">
        <v>0</v>
      </c>
      <c r="E26" s="168">
        <f t="shared" si="0"/>
        <v>-1</v>
      </c>
      <c r="F26" s="168" t="s">
        <v>116</v>
      </c>
    </row>
    <row r="27" s="65" customFormat="1" ht="28.5" customHeight="1" spans="1:6">
      <c r="A27" s="134">
        <v>232</v>
      </c>
      <c r="B27" s="133" t="s">
        <v>129</v>
      </c>
      <c r="C27" s="167">
        <v>6600</v>
      </c>
      <c r="D27" s="167">
        <v>6654</v>
      </c>
      <c r="E27" s="168">
        <f t="shared" si="0"/>
        <v>0.00818181818181829</v>
      </c>
      <c r="F27" s="168">
        <f>D27/D5</f>
        <v>0.0500760095726907</v>
      </c>
    </row>
  </sheetData>
  <mergeCells count="1">
    <mergeCell ref="A2:F2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EY224"/>
  <sheetViews>
    <sheetView workbookViewId="0">
      <selection activeCell="G12" sqref="G12"/>
    </sheetView>
  </sheetViews>
  <sheetFormatPr defaultColWidth="10" defaultRowHeight="14.4"/>
  <cols>
    <col min="1" max="1" width="48.6296296296296" style="159" customWidth="1"/>
    <col min="2" max="2" width="29.75" style="160" customWidth="1"/>
    <col min="3" max="3" width="10" style="13"/>
    <col min="4" max="247" width="10" style="159"/>
    <col min="248" max="16377" width="10" style="158"/>
    <col min="16378" max="16379" width="10" style="13"/>
  </cols>
  <sheetData>
    <row r="1" ht="26" customHeight="1" spans="1:1">
      <c r="A1" s="159" t="s">
        <v>7</v>
      </c>
    </row>
    <row r="2" s="158" customFormat="1" ht="45" customHeight="1" spans="1:16379">
      <c r="A2" s="161" t="s">
        <v>130</v>
      </c>
      <c r="B2" s="161"/>
      <c r="C2" s="13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XEX2" s="13"/>
      <c r="XEY2" s="13"/>
    </row>
    <row r="3" s="159" customFormat="1" ht="15" customHeight="1" spans="2:2">
      <c r="B3" s="160" t="s">
        <v>131</v>
      </c>
    </row>
    <row r="4" s="159" customFormat="1" ht="50.85" customHeight="1" spans="1:2">
      <c r="A4" s="162" t="s">
        <v>102</v>
      </c>
      <c r="B4" s="163" t="s">
        <v>132</v>
      </c>
    </row>
    <row r="5" s="159" customFormat="1" ht="39.6" customHeight="1" spans="1:2">
      <c r="A5" s="162" t="s">
        <v>106</v>
      </c>
      <c r="B5" s="163">
        <v>132878</v>
      </c>
    </row>
    <row r="6" s="159" customFormat="1" ht="26.1" customHeight="1" spans="1:2">
      <c r="A6" s="164" t="s">
        <v>107</v>
      </c>
      <c r="B6" s="163">
        <v>31981</v>
      </c>
    </row>
    <row r="7" s="159" customFormat="1" ht="26.1" customHeight="1" spans="1:2">
      <c r="A7" s="165" t="s">
        <v>133</v>
      </c>
      <c r="B7" s="163">
        <v>759</v>
      </c>
    </row>
    <row r="8" s="159" customFormat="1" ht="26.1" customHeight="1" spans="1:2">
      <c r="A8" s="165" t="s">
        <v>134</v>
      </c>
      <c r="B8" s="163">
        <v>706</v>
      </c>
    </row>
    <row r="9" s="159" customFormat="1" ht="26.1" customHeight="1" spans="1:2">
      <c r="A9" s="165" t="s">
        <v>135</v>
      </c>
      <c r="B9" s="163">
        <v>26</v>
      </c>
    </row>
    <row r="10" s="159" customFormat="1" ht="26.1" customHeight="1" spans="1:2">
      <c r="A10" s="165" t="s">
        <v>136</v>
      </c>
      <c r="B10" s="163">
        <v>18</v>
      </c>
    </row>
    <row r="11" s="159" customFormat="1" ht="26.1" customHeight="1" spans="1:2">
      <c r="A11" s="165" t="s">
        <v>137</v>
      </c>
      <c r="B11" s="163">
        <v>9</v>
      </c>
    </row>
    <row r="12" s="159" customFormat="1" ht="26.1" customHeight="1" spans="1:2">
      <c r="A12" s="165" t="s">
        <v>138</v>
      </c>
      <c r="B12" s="163">
        <v>494</v>
      </c>
    </row>
    <row r="13" s="159" customFormat="1" ht="26.1" customHeight="1" spans="1:2">
      <c r="A13" s="165" t="s">
        <v>134</v>
      </c>
      <c r="B13" s="163">
        <v>452</v>
      </c>
    </row>
    <row r="14" s="159" customFormat="1" ht="26.1" customHeight="1" spans="1:2">
      <c r="A14" s="165" t="s">
        <v>135</v>
      </c>
      <c r="B14" s="163">
        <v>42</v>
      </c>
    </row>
    <row r="15" s="159" customFormat="1" ht="26.1" customHeight="1" spans="1:2">
      <c r="A15" s="165" t="s">
        <v>139</v>
      </c>
      <c r="B15" s="163">
        <v>22336</v>
      </c>
    </row>
    <row r="16" s="159" customFormat="1" ht="26.1" customHeight="1" spans="1:2">
      <c r="A16" s="165" t="s">
        <v>134</v>
      </c>
      <c r="B16" s="163">
        <v>16729</v>
      </c>
    </row>
    <row r="17" s="159" customFormat="1" ht="26.1" customHeight="1" spans="1:2">
      <c r="A17" s="165" t="s">
        <v>135</v>
      </c>
      <c r="B17" s="163">
        <v>3743</v>
      </c>
    </row>
    <row r="18" s="159" customFormat="1" ht="26.1" customHeight="1" spans="1:2">
      <c r="A18" s="165" t="s">
        <v>140</v>
      </c>
      <c r="B18" s="163">
        <v>1140</v>
      </c>
    </row>
    <row r="19" s="159" customFormat="1" ht="26.1" customHeight="1" spans="1:2">
      <c r="A19" s="165" t="s">
        <v>141</v>
      </c>
      <c r="B19" s="163">
        <v>100</v>
      </c>
    </row>
    <row r="20" s="159" customFormat="1" ht="26.1" customHeight="1" spans="1:2">
      <c r="A20" s="165" t="s">
        <v>142</v>
      </c>
      <c r="B20" s="163">
        <v>16</v>
      </c>
    </row>
    <row r="21" s="159" customFormat="1" ht="26.1" customHeight="1" spans="1:2">
      <c r="A21" s="165" t="s">
        <v>143</v>
      </c>
      <c r="B21" s="163">
        <v>48</v>
      </c>
    </row>
    <row r="22" s="159" customFormat="1" ht="26.1" customHeight="1" spans="1:2">
      <c r="A22" s="165" t="s">
        <v>144</v>
      </c>
      <c r="B22" s="163">
        <v>560</v>
      </c>
    </row>
    <row r="23" s="159" customFormat="1" ht="26.1" customHeight="1" spans="1:2">
      <c r="A23" s="165" t="s">
        <v>145</v>
      </c>
      <c r="B23" s="163">
        <v>159</v>
      </c>
    </row>
    <row r="24" s="159" customFormat="1" ht="26.1" customHeight="1" spans="1:2">
      <c r="A24" s="165" t="s">
        <v>134</v>
      </c>
      <c r="B24" s="163">
        <v>133</v>
      </c>
    </row>
    <row r="25" s="159" customFormat="1" ht="26.1" customHeight="1" spans="1:2">
      <c r="A25" s="165" t="s">
        <v>135</v>
      </c>
      <c r="B25" s="163">
        <v>26</v>
      </c>
    </row>
    <row r="26" s="159" customFormat="1" ht="26.1" customHeight="1" spans="1:2">
      <c r="A26" s="165" t="s">
        <v>146</v>
      </c>
      <c r="B26" s="163">
        <v>183</v>
      </c>
    </row>
    <row r="27" s="159" customFormat="1" ht="26.1" customHeight="1" spans="1:2">
      <c r="A27" s="165" t="s">
        <v>134</v>
      </c>
      <c r="B27" s="163">
        <v>144</v>
      </c>
    </row>
    <row r="28" s="159" customFormat="1" ht="26.1" customHeight="1" spans="1:2">
      <c r="A28" s="165" t="s">
        <v>135</v>
      </c>
      <c r="B28" s="163">
        <v>6</v>
      </c>
    </row>
    <row r="29" s="159" customFormat="1" ht="26.1" customHeight="1" spans="1:2">
      <c r="A29" s="165" t="s">
        <v>147</v>
      </c>
      <c r="B29" s="163">
        <v>6</v>
      </c>
    </row>
    <row r="30" s="159" customFormat="1" ht="26.1" customHeight="1" spans="1:2">
      <c r="A30" s="165" t="s">
        <v>148</v>
      </c>
      <c r="B30" s="163">
        <v>24</v>
      </c>
    </row>
    <row r="31" s="159" customFormat="1" ht="26.1" customHeight="1" spans="1:2">
      <c r="A31" s="165" t="s">
        <v>149</v>
      </c>
      <c r="B31" s="163">
        <v>4</v>
      </c>
    </row>
    <row r="32" s="159" customFormat="1" ht="26.1" customHeight="1" spans="1:2">
      <c r="A32" s="165" t="s">
        <v>150</v>
      </c>
      <c r="B32" s="163">
        <v>589</v>
      </c>
    </row>
    <row r="33" s="159" customFormat="1" ht="26.1" customHeight="1" spans="1:2">
      <c r="A33" s="165" t="s">
        <v>134</v>
      </c>
      <c r="B33" s="163">
        <v>448</v>
      </c>
    </row>
    <row r="34" s="159" customFormat="1" ht="26.1" customHeight="1" spans="1:2">
      <c r="A34" s="165" t="s">
        <v>135</v>
      </c>
      <c r="B34" s="163">
        <v>141</v>
      </c>
    </row>
    <row r="35" s="159" customFormat="1" ht="26.1" customHeight="1" spans="1:2">
      <c r="A35" s="165" t="s">
        <v>151</v>
      </c>
      <c r="B35" s="163">
        <v>1500</v>
      </c>
    </row>
    <row r="36" s="159" customFormat="1" ht="26.1" customHeight="1" spans="1:2">
      <c r="A36" s="165" t="s">
        <v>152</v>
      </c>
      <c r="B36" s="163">
        <v>1500</v>
      </c>
    </row>
    <row r="37" s="159" customFormat="1" ht="26.1" customHeight="1" spans="1:2">
      <c r="A37" s="165" t="s">
        <v>153</v>
      </c>
      <c r="B37" s="163">
        <v>195</v>
      </c>
    </row>
    <row r="38" s="159" customFormat="1" ht="26.1" customHeight="1" spans="1:2">
      <c r="A38" s="165" t="s">
        <v>134</v>
      </c>
      <c r="B38" s="163">
        <v>175</v>
      </c>
    </row>
    <row r="39" s="159" customFormat="1" ht="26.1" customHeight="1" spans="1:2">
      <c r="A39" s="165" t="s">
        <v>135</v>
      </c>
      <c r="B39" s="163">
        <v>4</v>
      </c>
    </row>
    <row r="40" s="159" customFormat="1" ht="26.1" customHeight="1" spans="1:2">
      <c r="A40" s="165" t="s">
        <v>154</v>
      </c>
      <c r="B40" s="163">
        <v>16</v>
      </c>
    </row>
    <row r="41" s="159" customFormat="1" ht="26.1" customHeight="1" spans="1:2">
      <c r="A41" s="165" t="s">
        <v>155</v>
      </c>
      <c r="B41" s="163">
        <v>788</v>
      </c>
    </row>
    <row r="42" s="159" customFormat="1" ht="26.1" customHeight="1" spans="1:2">
      <c r="A42" s="165" t="s">
        <v>134</v>
      </c>
      <c r="B42" s="163">
        <v>661</v>
      </c>
    </row>
    <row r="43" s="159" customFormat="1" ht="26.1" customHeight="1" spans="1:2">
      <c r="A43" s="165" t="s">
        <v>135</v>
      </c>
      <c r="B43" s="163">
        <v>127</v>
      </c>
    </row>
    <row r="44" s="159" customFormat="1" ht="26.1" customHeight="1" spans="1:2">
      <c r="A44" s="165" t="s">
        <v>156</v>
      </c>
      <c r="B44" s="163">
        <v>273</v>
      </c>
    </row>
    <row r="45" s="159" customFormat="1" ht="26.1" customHeight="1" spans="1:2">
      <c r="A45" s="165" t="s">
        <v>134</v>
      </c>
      <c r="B45" s="163">
        <v>225</v>
      </c>
    </row>
    <row r="46" s="159" customFormat="1" ht="26.1" customHeight="1" spans="1:2">
      <c r="A46" s="165" t="s">
        <v>135</v>
      </c>
      <c r="B46" s="163">
        <v>24</v>
      </c>
    </row>
    <row r="47" s="159" customFormat="1" ht="26.1" customHeight="1" spans="1:2">
      <c r="A47" s="165" t="s">
        <v>157</v>
      </c>
      <c r="B47" s="163">
        <v>24</v>
      </c>
    </row>
    <row r="48" s="159" customFormat="1" ht="26.1" customHeight="1" spans="1:2">
      <c r="A48" s="165" t="s">
        <v>158</v>
      </c>
      <c r="B48" s="163">
        <v>60</v>
      </c>
    </row>
    <row r="49" s="159" customFormat="1" ht="26.1" customHeight="1" spans="1:2">
      <c r="A49" s="165" t="s">
        <v>134</v>
      </c>
      <c r="B49" s="163">
        <v>56</v>
      </c>
    </row>
    <row r="50" s="159" customFormat="1" ht="26.1" customHeight="1" spans="1:2">
      <c r="A50" s="165" t="s">
        <v>135</v>
      </c>
      <c r="B50" s="163">
        <v>4</v>
      </c>
    </row>
    <row r="51" s="159" customFormat="1" ht="26.1" customHeight="1" spans="1:2">
      <c r="A51" s="165" t="s">
        <v>159</v>
      </c>
      <c r="B51" s="163">
        <v>8</v>
      </c>
    </row>
    <row r="52" s="159" customFormat="1" ht="26.1" customHeight="1" spans="1:2">
      <c r="A52" s="165" t="s">
        <v>135</v>
      </c>
      <c r="B52" s="163">
        <v>8</v>
      </c>
    </row>
    <row r="53" s="159" customFormat="1" ht="26.1" customHeight="1" spans="1:2">
      <c r="A53" s="165" t="s">
        <v>160</v>
      </c>
      <c r="B53" s="163">
        <v>51</v>
      </c>
    </row>
    <row r="54" s="159" customFormat="1" ht="26.1" customHeight="1" spans="1:2">
      <c r="A54" s="165" t="s">
        <v>134</v>
      </c>
      <c r="B54" s="163">
        <v>39</v>
      </c>
    </row>
    <row r="55" s="159" customFormat="1" ht="26.1" customHeight="1" spans="1:2">
      <c r="A55" s="165" t="s">
        <v>135</v>
      </c>
      <c r="B55" s="163">
        <v>12</v>
      </c>
    </row>
    <row r="56" s="159" customFormat="1" ht="26.1" customHeight="1" spans="1:2">
      <c r="A56" s="165" t="s">
        <v>161</v>
      </c>
      <c r="B56" s="163">
        <v>217</v>
      </c>
    </row>
    <row r="57" s="159" customFormat="1" ht="26.1" customHeight="1" spans="1:2">
      <c r="A57" s="165" t="s">
        <v>134</v>
      </c>
      <c r="B57" s="163">
        <v>171</v>
      </c>
    </row>
    <row r="58" s="159" customFormat="1" ht="26.1" customHeight="1" spans="1:2">
      <c r="A58" s="165" t="s">
        <v>135</v>
      </c>
      <c r="B58" s="163">
        <v>35</v>
      </c>
    </row>
    <row r="59" s="159" customFormat="1" ht="26.1" customHeight="1" spans="1:2">
      <c r="A59" s="165" t="s">
        <v>162</v>
      </c>
      <c r="B59" s="163">
        <v>12</v>
      </c>
    </row>
    <row r="60" s="159" customFormat="1" ht="26.1" customHeight="1" spans="1:2">
      <c r="A60" s="165" t="s">
        <v>163</v>
      </c>
      <c r="B60" s="163">
        <v>1702</v>
      </c>
    </row>
    <row r="61" s="159" customFormat="1" ht="26.1" customHeight="1" spans="1:2">
      <c r="A61" s="165" t="s">
        <v>134</v>
      </c>
      <c r="B61" s="163">
        <v>973</v>
      </c>
    </row>
    <row r="62" s="159" customFormat="1" ht="26.1" customHeight="1" spans="1:2">
      <c r="A62" s="165" t="s">
        <v>135</v>
      </c>
      <c r="B62" s="163">
        <v>642</v>
      </c>
    </row>
    <row r="63" s="159" customFormat="1" ht="26.1" customHeight="1" spans="1:2">
      <c r="A63" s="165" t="s">
        <v>164</v>
      </c>
      <c r="B63" s="163">
        <v>87</v>
      </c>
    </row>
    <row r="64" s="159" customFormat="1" ht="26.1" customHeight="1" spans="1:2">
      <c r="A64" s="165" t="s">
        <v>165</v>
      </c>
      <c r="B64" s="163">
        <v>338</v>
      </c>
    </row>
    <row r="65" s="159" customFormat="1" ht="26.1" customHeight="1" spans="1:2">
      <c r="A65" s="165" t="s">
        <v>134</v>
      </c>
      <c r="B65" s="163">
        <v>289</v>
      </c>
    </row>
    <row r="66" s="159" customFormat="1" ht="26.1" customHeight="1" spans="1:2">
      <c r="A66" s="165" t="s">
        <v>135</v>
      </c>
      <c r="B66" s="163">
        <v>49</v>
      </c>
    </row>
    <row r="67" s="159" customFormat="1" ht="26.1" customHeight="1" spans="1:2">
      <c r="A67" s="165" t="s">
        <v>166</v>
      </c>
      <c r="B67" s="163">
        <v>747</v>
      </c>
    </row>
    <row r="68" s="159" customFormat="1" ht="26.1" customHeight="1" spans="1:2">
      <c r="A68" s="165" t="s">
        <v>134</v>
      </c>
      <c r="B68" s="163">
        <v>178</v>
      </c>
    </row>
    <row r="69" s="159" customFormat="1" ht="26.1" customHeight="1" spans="1:2">
      <c r="A69" s="165" t="s">
        <v>135</v>
      </c>
      <c r="B69" s="163">
        <v>169</v>
      </c>
    </row>
    <row r="70" s="159" customFormat="1" ht="26.1" customHeight="1" spans="1:2">
      <c r="A70" s="165" t="s">
        <v>167</v>
      </c>
      <c r="B70" s="163">
        <v>400</v>
      </c>
    </row>
    <row r="71" s="159" customFormat="1" ht="26.1" customHeight="1" spans="1:2">
      <c r="A71" s="165" t="s">
        <v>168</v>
      </c>
      <c r="B71" s="163">
        <v>168</v>
      </c>
    </row>
    <row r="72" s="159" customFormat="1" ht="26.1" customHeight="1" spans="1:2">
      <c r="A72" s="165" t="s">
        <v>134</v>
      </c>
      <c r="B72" s="163">
        <v>122</v>
      </c>
    </row>
    <row r="73" s="159" customFormat="1" ht="26.1" customHeight="1" spans="1:2">
      <c r="A73" s="165" t="s">
        <v>135</v>
      </c>
      <c r="B73" s="163">
        <v>34</v>
      </c>
    </row>
    <row r="74" s="159" customFormat="1" ht="26.1" customHeight="1" spans="1:2">
      <c r="A74" s="165" t="s">
        <v>169</v>
      </c>
      <c r="B74" s="163">
        <v>8</v>
      </c>
    </row>
    <row r="75" s="159" customFormat="1" ht="26.1" customHeight="1" spans="1:2">
      <c r="A75" s="165" t="s">
        <v>170</v>
      </c>
      <c r="B75" s="163">
        <v>4</v>
      </c>
    </row>
    <row r="76" s="159" customFormat="1" ht="26.1" customHeight="1" spans="1:2">
      <c r="A76" s="165" t="s">
        <v>171</v>
      </c>
      <c r="B76" s="163">
        <v>97</v>
      </c>
    </row>
    <row r="77" s="159" customFormat="1" ht="26.1" customHeight="1" spans="1:2">
      <c r="A77" s="165" t="s">
        <v>134</v>
      </c>
      <c r="B77" s="163">
        <v>65</v>
      </c>
    </row>
    <row r="78" s="159" customFormat="1" ht="26.1" customHeight="1" spans="1:2">
      <c r="A78" s="165" t="s">
        <v>135</v>
      </c>
      <c r="B78" s="163">
        <v>32</v>
      </c>
    </row>
    <row r="79" s="159" customFormat="1" ht="26.1" customHeight="1" spans="1:2">
      <c r="A79" s="165" t="s">
        <v>172</v>
      </c>
      <c r="B79" s="163">
        <v>1318</v>
      </c>
    </row>
    <row r="80" s="159" customFormat="1" ht="26.1" customHeight="1" spans="1:2">
      <c r="A80" s="165" t="s">
        <v>134</v>
      </c>
      <c r="B80" s="163">
        <v>890</v>
      </c>
    </row>
    <row r="81" s="159" customFormat="1" ht="26.1" customHeight="1" spans="1:2">
      <c r="A81" s="165" t="s">
        <v>173</v>
      </c>
      <c r="B81" s="163">
        <v>64</v>
      </c>
    </row>
    <row r="82" s="159" customFormat="1" ht="26.1" customHeight="1" spans="1:2">
      <c r="A82" s="165" t="s">
        <v>174</v>
      </c>
      <c r="B82" s="163">
        <v>300</v>
      </c>
    </row>
    <row r="83" s="159" customFormat="1" ht="26.1" customHeight="1" spans="1:2">
      <c r="A83" s="165" t="s">
        <v>175</v>
      </c>
      <c r="B83" s="163">
        <v>64</v>
      </c>
    </row>
    <row r="84" s="159" customFormat="1" ht="26.1" customHeight="1" spans="1:2">
      <c r="A84" s="165" t="s">
        <v>108</v>
      </c>
      <c r="B84" s="163">
        <v>437</v>
      </c>
    </row>
    <row r="85" s="159" customFormat="1" ht="26.1" customHeight="1" spans="1:2">
      <c r="A85" s="165" t="s">
        <v>176</v>
      </c>
      <c r="B85" s="163">
        <v>437</v>
      </c>
    </row>
    <row r="86" s="159" customFormat="1" ht="26.1" customHeight="1" spans="1:2">
      <c r="A86" s="165" t="s">
        <v>177</v>
      </c>
      <c r="B86" s="163">
        <v>437</v>
      </c>
    </row>
    <row r="87" s="159" customFormat="1" ht="26.1" customHeight="1" spans="1:2">
      <c r="A87" s="165" t="s">
        <v>109</v>
      </c>
      <c r="B87" s="163">
        <v>648</v>
      </c>
    </row>
    <row r="88" s="159" customFormat="1" ht="26.1" customHeight="1" spans="1:2">
      <c r="A88" s="165" t="s">
        <v>178</v>
      </c>
      <c r="B88" s="163">
        <v>648</v>
      </c>
    </row>
    <row r="89" s="159" customFormat="1" ht="26.1" customHeight="1" spans="1:2">
      <c r="A89" s="165" t="s">
        <v>134</v>
      </c>
      <c r="B89" s="163">
        <v>327</v>
      </c>
    </row>
    <row r="90" s="159" customFormat="1" ht="26.1" customHeight="1" spans="1:2">
      <c r="A90" s="165" t="s">
        <v>135</v>
      </c>
      <c r="B90" s="163">
        <v>188</v>
      </c>
    </row>
    <row r="91" s="159" customFormat="1" ht="26.1" customHeight="1" spans="1:2">
      <c r="A91" s="165" t="s">
        <v>179</v>
      </c>
      <c r="B91" s="163">
        <v>103</v>
      </c>
    </row>
    <row r="92" s="159" customFormat="1" ht="26.1" customHeight="1" spans="1:2">
      <c r="A92" s="165" t="s">
        <v>180</v>
      </c>
      <c r="B92" s="163">
        <v>8</v>
      </c>
    </row>
    <row r="93" s="159" customFormat="1" ht="26.1" customHeight="1" spans="1:2">
      <c r="A93" s="165" t="s">
        <v>181</v>
      </c>
      <c r="B93" s="163">
        <v>22</v>
      </c>
    </row>
    <row r="94" s="159" customFormat="1" ht="26.1" customHeight="1" spans="1:2">
      <c r="A94" s="164" t="s">
        <v>110</v>
      </c>
      <c r="B94" s="163">
        <v>28833</v>
      </c>
    </row>
    <row r="95" s="159" customFormat="1" ht="26.1" customHeight="1" spans="1:2">
      <c r="A95" s="165" t="s">
        <v>182</v>
      </c>
      <c r="B95" s="163">
        <v>872</v>
      </c>
    </row>
    <row r="96" s="159" customFormat="1" ht="26.1" customHeight="1" spans="1:2">
      <c r="A96" s="165" t="s">
        <v>134</v>
      </c>
      <c r="B96" s="163">
        <v>420</v>
      </c>
    </row>
    <row r="97" s="159" customFormat="1" ht="26.1" customHeight="1" spans="1:2">
      <c r="A97" s="165" t="s">
        <v>135</v>
      </c>
      <c r="B97" s="163">
        <v>452</v>
      </c>
    </row>
    <row r="98" s="159" customFormat="1" ht="26.1" customHeight="1" spans="1:2">
      <c r="A98" s="165" t="s">
        <v>183</v>
      </c>
      <c r="B98" s="163">
        <v>26942</v>
      </c>
    </row>
    <row r="99" s="159" customFormat="1" ht="26.1" customHeight="1" spans="1:2">
      <c r="A99" s="165" t="s">
        <v>184</v>
      </c>
      <c r="B99" s="163">
        <v>412</v>
      </c>
    </row>
    <row r="100" s="159" customFormat="1" ht="26.1" customHeight="1" spans="1:2">
      <c r="A100" s="165" t="s">
        <v>185</v>
      </c>
      <c r="B100" s="163">
        <v>24541</v>
      </c>
    </row>
    <row r="101" s="159" customFormat="1" ht="26.1" customHeight="1" spans="1:2">
      <c r="A101" s="165" t="s">
        <v>186</v>
      </c>
      <c r="B101" s="163">
        <v>1989</v>
      </c>
    </row>
    <row r="102" s="159" customFormat="1" ht="26.1" customHeight="1" spans="1:2">
      <c r="A102" s="165" t="s">
        <v>187</v>
      </c>
      <c r="B102" s="163">
        <v>115</v>
      </c>
    </row>
    <row r="103" s="159" customFormat="1" ht="26.1" customHeight="1" spans="1:2">
      <c r="A103" s="165" t="s">
        <v>188</v>
      </c>
      <c r="B103" s="163">
        <v>115</v>
      </c>
    </row>
    <row r="104" s="159" customFormat="1" ht="26.1" customHeight="1" spans="1:2">
      <c r="A104" s="165" t="s">
        <v>189</v>
      </c>
      <c r="B104" s="163">
        <v>576</v>
      </c>
    </row>
    <row r="105" s="159" customFormat="1" ht="26.1" customHeight="1" spans="1:2">
      <c r="A105" s="165" t="s">
        <v>190</v>
      </c>
      <c r="B105" s="163">
        <v>576</v>
      </c>
    </row>
    <row r="106" s="159" customFormat="1" ht="26.1" customHeight="1" spans="1:2">
      <c r="A106" s="165" t="s">
        <v>191</v>
      </c>
      <c r="B106" s="163">
        <v>328</v>
      </c>
    </row>
    <row r="107" s="159" customFormat="1" ht="26.1" customHeight="1" spans="1:2">
      <c r="A107" s="165" t="s">
        <v>192</v>
      </c>
      <c r="B107" s="163">
        <v>328</v>
      </c>
    </row>
    <row r="108" s="159" customFormat="1" ht="26.1" customHeight="1" spans="1:2">
      <c r="A108" s="164" t="s">
        <v>111</v>
      </c>
      <c r="B108" s="163">
        <v>3756</v>
      </c>
    </row>
    <row r="109" s="159" customFormat="1" ht="26.1" customHeight="1" spans="1:2">
      <c r="A109" s="165" t="s">
        <v>193</v>
      </c>
      <c r="B109" s="163">
        <v>3700</v>
      </c>
    </row>
    <row r="110" s="159" customFormat="1" ht="26.1" customHeight="1" spans="1:2">
      <c r="A110" s="165" t="s">
        <v>194</v>
      </c>
      <c r="B110" s="163">
        <v>3700</v>
      </c>
    </row>
    <row r="111" s="159" customFormat="1" ht="26.1" customHeight="1" spans="1:2">
      <c r="A111" s="165" t="s">
        <v>195</v>
      </c>
      <c r="B111" s="163">
        <v>56</v>
      </c>
    </row>
    <row r="112" s="159" customFormat="1" ht="26.1" customHeight="1" spans="1:2">
      <c r="A112" s="165" t="s">
        <v>196</v>
      </c>
      <c r="B112" s="163">
        <v>44</v>
      </c>
    </row>
    <row r="113" s="159" customFormat="1" ht="26.1" customHeight="1" spans="1:2">
      <c r="A113" s="165" t="s">
        <v>197</v>
      </c>
      <c r="B113" s="163">
        <v>10</v>
      </c>
    </row>
    <row r="114" s="159" customFormat="1" ht="26.1" customHeight="1" spans="1:2">
      <c r="A114" s="165" t="s">
        <v>198</v>
      </c>
      <c r="B114" s="163">
        <v>2</v>
      </c>
    </row>
    <row r="115" s="159" customFormat="1" ht="26.1" customHeight="1" spans="1:2">
      <c r="A115" s="164" t="s">
        <v>112</v>
      </c>
      <c r="B115" s="163">
        <v>533</v>
      </c>
    </row>
    <row r="116" s="159" customFormat="1" ht="26.1" customHeight="1" spans="1:2">
      <c r="A116" s="165" t="s">
        <v>199</v>
      </c>
      <c r="B116" s="163">
        <v>529</v>
      </c>
    </row>
    <row r="117" s="159" customFormat="1" ht="26.1" customHeight="1" spans="1:2">
      <c r="A117" s="165" t="s">
        <v>134</v>
      </c>
      <c r="B117" s="163">
        <v>157</v>
      </c>
    </row>
    <row r="118" s="159" customFormat="1" ht="26.1" customHeight="1" spans="1:2">
      <c r="A118" s="165" t="s">
        <v>135</v>
      </c>
      <c r="B118" s="163">
        <v>372</v>
      </c>
    </row>
    <row r="119" s="159" customFormat="1" ht="26.1" customHeight="1" spans="1:2">
      <c r="A119" s="165" t="s">
        <v>200</v>
      </c>
      <c r="B119" s="163">
        <v>4</v>
      </c>
    </row>
    <row r="120" s="159" customFormat="1" ht="26.1" customHeight="1" spans="1:2">
      <c r="A120" s="165" t="s">
        <v>135</v>
      </c>
      <c r="B120" s="163">
        <v>4</v>
      </c>
    </row>
    <row r="121" s="159" customFormat="1" ht="26.1" customHeight="1" spans="1:2">
      <c r="A121" s="164" t="s">
        <v>113</v>
      </c>
      <c r="B121" s="163">
        <v>16849</v>
      </c>
    </row>
    <row r="122" s="159" customFormat="1" ht="26.1" customHeight="1" spans="1:2">
      <c r="A122" s="165" t="s">
        <v>201</v>
      </c>
      <c r="B122" s="163">
        <v>6206</v>
      </c>
    </row>
    <row r="123" s="159" customFormat="1" ht="26.1" customHeight="1" spans="1:2">
      <c r="A123" s="165" t="s">
        <v>134</v>
      </c>
      <c r="B123" s="163">
        <v>482</v>
      </c>
    </row>
    <row r="124" s="159" customFormat="1" ht="26.1" customHeight="1" spans="1:2">
      <c r="A124" s="165" t="s">
        <v>202</v>
      </c>
      <c r="B124" s="163">
        <v>2804</v>
      </c>
    </row>
    <row r="125" s="159" customFormat="1" ht="26.1" customHeight="1" spans="1:2">
      <c r="A125" s="165" t="s">
        <v>203</v>
      </c>
      <c r="B125" s="163">
        <v>12</v>
      </c>
    </row>
    <row r="126" s="159" customFormat="1" ht="26.1" customHeight="1" spans="1:2">
      <c r="A126" s="165" t="s">
        <v>204</v>
      </c>
      <c r="B126" s="163">
        <v>8</v>
      </c>
    </row>
    <row r="127" s="159" customFormat="1" ht="26.1" customHeight="1" spans="1:2">
      <c r="A127" s="165" t="s">
        <v>205</v>
      </c>
      <c r="B127" s="163">
        <v>2900</v>
      </c>
    </row>
    <row r="128" s="159" customFormat="1" ht="26.1" customHeight="1" spans="1:2">
      <c r="A128" s="165" t="s">
        <v>206</v>
      </c>
      <c r="B128" s="163">
        <v>1447</v>
      </c>
    </row>
    <row r="129" s="159" customFormat="1" ht="26.1" customHeight="1" spans="1:2">
      <c r="A129" s="165" t="s">
        <v>134</v>
      </c>
      <c r="B129" s="163">
        <v>1380</v>
      </c>
    </row>
    <row r="130" s="159" customFormat="1" ht="26.1" customHeight="1" spans="1:2">
      <c r="A130" s="165" t="s">
        <v>135</v>
      </c>
      <c r="B130" s="163">
        <v>19</v>
      </c>
    </row>
    <row r="131" s="159" customFormat="1" ht="26.1" customHeight="1" spans="1:2">
      <c r="A131" s="165" t="s">
        <v>207</v>
      </c>
      <c r="B131" s="163">
        <v>48</v>
      </c>
    </row>
    <row r="132" s="159" customFormat="1" ht="26.1" customHeight="1" spans="1:2">
      <c r="A132" s="165" t="s">
        <v>208</v>
      </c>
      <c r="B132" s="163">
        <v>3000</v>
      </c>
    </row>
    <row r="133" s="159" customFormat="1" ht="26.1" customHeight="1" spans="1:2">
      <c r="A133" s="165" t="s">
        <v>209</v>
      </c>
      <c r="B133" s="163">
        <v>3000</v>
      </c>
    </row>
    <row r="134" s="159" customFormat="1" ht="26.1" customHeight="1" spans="1:2">
      <c r="A134" s="165" t="s">
        <v>210</v>
      </c>
      <c r="B134" s="163">
        <v>626</v>
      </c>
    </row>
    <row r="135" s="159" customFormat="1" ht="26.1" customHeight="1" spans="1:2">
      <c r="A135" s="165" t="s">
        <v>211</v>
      </c>
      <c r="B135" s="163">
        <v>626</v>
      </c>
    </row>
    <row r="136" s="159" customFormat="1" ht="26.1" customHeight="1" spans="1:2">
      <c r="A136" s="165" t="s">
        <v>212</v>
      </c>
      <c r="B136" s="163">
        <v>608</v>
      </c>
    </row>
    <row r="137" s="159" customFormat="1" ht="26.1" customHeight="1" spans="1:2">
      <c r="A137" s="165" t="s">
        <v>213</v>
      </c>
      <c r="B137" s="163">
        <v>608</v>
      </c>
    </row>
    <row r="138" s="159" customFormat="1" ht="26.1" customHeight="1" spans="1:2">
      <c r="A138" s="165" t="s">
        <v>214</v>
      </c>
      <c r="B138" s="163">
        <v>2800</v>
      </c>
    </row>
    <row r="139" s="159" customFormat="1" ht="26.1" customHeight="1" spans="1:2">
      <c r="A139" s="165" t="s">
        <v>215</v>
      </c>
      <c r="B139" s="163">
        <v>2800</v>
      </c>
    </row>
    <row r="140" s="159" customFormat="1" ht="26.1" customHeight="1" spans="1:2">
      <c r="A140" s="165" t="s">
        <v>216</v>
      </c>
      <c r="B140" s="163">
        <v>118</v>
      </c>
    </row>
    <row r="141" s="159" customFormat="1" ht="26.1" customHeight="1" spans="1:2">
      <c r="A141" s="165" t="s">
        <v>217</v>
      </c>
      <c r="B141" s="163">
        <v>40</v>
      </c>
    </row>
    <row r="142" s="159" customFormat="1" ht="26.1" customHeight="1" spans="1:2">
      <c r="A142" s="165" t="s">
        <v>218</v>
      </c>
      <c r="B142" s="163">
        <v>7</v>
      </c>
    </row>
    <row r="143" s="159" customFormat="1" ht="26.1" customHeight="1" spans="1:2">
      <c r="A143" s="165" t="s">
        <v>219</v>
      </c>
      <c r="B143" s="163">
        <v>71</v>
      </c>
    </row>
    <row r="144" s="159" customFormat="1" ht="26.1" customHeight="1" spans="1:2">
      <c r="A144" s="165" t="s">
        <v>220</v>
      </c>
      <c r="B144" s="163">
        <v>381</v>
      </c>
    </row>
    <row r="145" s="159" customFormat="1" ht="26.1" customHeight="1" spans="1:2">
      <c r="A145" s="165" t="s">
        <v>134</v>
      </c>
      <c r="B145" s="163">
        <v>44</v>
      </c>
    </row>
    <row r="146" s="159" customFormat="1" ht="26.1" customHeight="1" spans="1:2">
      <c r="A146" s="165" t="s">
        <v>205</v>
      </c>
      <c r="B146" s="163">
        <v>160</v>
      </c>
    </row>
    <row r="147" s="159" customFormat="1" ht="26.1" customHeight="1" spans="1:2">
      <c r="A147" s="165" t="s">
        <v>221</v>
      </c>
      <c r="B147" s="163">
        <v>112</v>
      </c>
    </row>
    <row r="148" s="159" customFormat="1" ht="26.1" customHeight="1" spans="1:2">
      <c r="A148" s="165" t="s">
        <v>222</v>
      </c>
      <c r="B148" s="163">
        <v>65</v>
      </c>
    </row>
    <row r="149" s="159" customFormat="1" ht="26.1" customHeight="1" spans="1:2">
      <c r="A149" s="165" t="s">
        <v>223</v>
      </c>
      <c r="B149" s="163">
        <v>33</v>
      </c>
    </row>
    <row r="150" s="159" customFormat="1" ht="26.1" customHeight="1" spans="1:2">
      <c r="A150" s="165" t="s">
        <v>224</v>
      </c>
      <c r="B150" s="163">
        <v>23</v>
      </c>
    </row>
    <row r="151" s="159" customFormat="1" ht="26.1" customHeight="1" spans="1:2">
      <c r="A151" s="165" t="s">
        <v>205</v>
      </c>
      <c r="B151" s="163">
        <v>10</v>
      </c>
    </row>
    <row r="152" s="159" customFormat="1" ht="26.1" customHeight="1" spans="1:2">
      <c r="A152" s="165" t="s">
        <v>225</v>
      </c>
      <c r="B152" s="163">
        <v>15</v>
      </c>
    </row>
    <row r="153" s="159" customFormat="1" ht="26.1" customHeight="1" spans="1:2">
      <c r="A153" s="165" t="s">
        <v>226</v>
      </c>
      <c r="B153" s="163">
        <v>8</v>
      </c>
    </row>
    <row r="154" s="159" customFormat="1" ht="26.1" customHeight="1" spans="1:2">
      <c r="A154" s="165" t="s">
        <v>227</v>
      </c>
      <c r="B154" s="163">
        <v>7</v>
      </c>
    </row>
    <row r="155" s="159" customFormat="1" ht="26.1" customHeight="1" spans="1:2">
      <c r="A155" s="165" t="s">
        <v>228</v>
      </c>
      <c r="B155" s="163">
        <v>1029</v>
      </c>
    </row>
    <row r="156" s="159" customFormat="1" ht="26.1" customHeight="1" spans="1:2">
      <c r="A156" s="165" t="s">
        <v>229</v>
      </c>
      <c r="B156" s="163">
        <v>637</v>
      </c>
    </row>
    <row r="157" s="159" customFormat="1" ht="26.1" customHeight="1" spans="1:2">
      <c r="A157" s="165" t="s">
        <v>230</v>
      </c>
      <c r="B157" s="163">
        <v>392</v>
      </c>
    </row>
    <row r="158" s="159" customFormat="1" ht="26.1" customHeight="1" spans="1:2">
      <c r="A158" s="165" t="s">
        <v>231</v>
      </c>
      <c r="B158" s="163">
        <v>487</v>
      </c>
    </row>
    <row r="159" s="159" customFormat="1" ht="26.1" customHeight="1" spans="1:2">
      <c r="A159" s="165" t="s">
        <v>232</v>
      </c>
      <c r="B159" s="163">
        <v>99</v>
      </c>
    </row>
    <row r="160" s="159" customFormat="1" ht="26.1" customHeight="1" spans="1:2">
      <c r="A160" s="165" t="s">
        <v>134</v>
      </c>
      <c r="B160" s="163">
        <v>83</v>
      </c>
    </row>
    <row r="161" s="159" customFormat="1" ht="26.1" customHeight="1" spans="1:2">
      <c r="A161" s="165" t="s">
        <v>135</v>
      </c>
      <c r="B161" s="163">
        <v>16</v>
      </c>
    </row>
    <row r="162" s="159" customFormat="1" ht="26.1" customHeight="1" spans="1:2">
      <c r="A162" s="164" t="s">
        <v>114</v>
      </c>
      <c r="B162" s="163">
        <v>13031</v>
      </c>
    </row>
    <row r="163" s="159" customFormat="1" ht="26.1" customHeight="1" spans="1:2">
      <c r="A163" s="165" t="s">
        <v>233</v>
      </c>
      <c r="B163" s="163">
        <v>4449</v>
      </c>
    </row>
    <row r="164" s="159" customFormat="1" ht="26.1" customHeight="1" spans="1:2">
      <c r="A164" s="165" t="s">
        <v>134</v>
      </c>
      <c r="B164" s="163">
        <v>590</v>
      </c>
    </row>
    <row r="165" s="159" customFormat="1" ht="26.1" customHeight="1" spans="1:2">
      <c r="A165" s="165" t="s">
        <v>135</v>
      </c>
      <c r="B165" s="163">
        <v>3859</v>
      </c>
    </row>
    <row r="166" s="159" customFormat="1" ht="26.1" customHeight="1" spans="1:2">
      <c r="A166" s="165" t="s">
        <v>234</v>
      </c>
      <c r="B166" s="163">
        <v>10</v>
      </c>
    </row>
    <row r="167" s="159" customFormat="1" ht="26.1" customHeight="1" spans="1:2">
      <c r="A167" s="165" t="s">
        <v>235</v>
      </c>
      <c r="B167" s="163">
        <v>10</v>
      </c>
    </row>
    <row r="168" s="159" customFormat="1" ht="26.1" customHeight="1" spans="1:2">
      <c r="A168" s="165" t="s">
        <v>236</v>
      </c>
      <c r="B168" s="163">
        <v>1591</v>
      </c>
    </row>
    <row r="169" s="159" customFormat="1" ht="26.1" customHeight="1" spans="1:2">
      <c r="A169" s="165" t="s">
        <v>237</v>
      </c>
      <c r="B169" s="163">
        <v>197</v>
      </c>
    </row>
    <row r="170" s="159" customFormat="1" ht="26.1" customHeight="1" spans="1:2">
      <c r="A170" s="165" t="s">
        <v>238</v>
      </c>
      <c r="B170" s="163">
        <v>32</v>
      </c>
    </row>
    <row r="171" s="159" customFormat="1" ht="26.1" customHeight="1" spans="1:2">
      <c r="A171" s="165" t="s">
        <v>239</v>
      </c>
      <c r="B171" s="163">
        <v>147</v>
      </c>
    </row>
    <row r="172" s="159" customFormat="1" ht="26.1" customHeight="1" spans="1:2">
      <c r="A172" s="165" t="s">
        <v>240</v>
      </c>
      <c r="B172" s="163">
        <v>715</v>
      </c>
    </row>
    <row r="173" s="159" customFormat="1" ht="26.1" customHeight="1" spans="1:2">
      <c r="A173" s="165" t="s">
        <v>241</v>
      </c>
      <c r="B173" s="163">
        <v>500</v>
      </c>
    </row>
    <row r="174" s="159" customFormat="1" ht="26.1" customHeight="1" spans="1:2">
      <c r="A174" s="165" t="s">
        <v>242</v>
      </c>
      <c r="B174" s="163">
        <v>6800</v>
      </c>
    </row>
    <row r="175" s="159" customFormat="1" ht="26.1" customHeight="1" spans="1:2">
      <c r="A175" s="165" t="s">
        <v>243</v>
      </c>
      <c r="B175" s="163">
        <v>6800</v>
      </c>
    </row>
    <row r="176" s="159" customFormat="1" ht="26.1" customHeight="1" spans="1:2">
      <c r="A176" s="165" t="s">
        <v>244</v>
      </c>
      <c r="B176" s="163">
        <v>181</v>
      </c>
    </row>
    <row r="177" s="159" customFormat="1" ht="26.1" customHeight="1" spans="1:2">
      <c r="A177" s="165" t="s">
        <v>134</v>
      </c>
      <c r="B177" s="163">
        <v>134</v>
      </c>
    </row>
    <row r="178" s="159" customFormat="1" ht="26.1" customHeight="1" spans="1:2">
      <c r="A178" s="165" t="s">
        <v>245</v>
      </c>
      <c r="B178" s="163">
        <v>47</v>
      </c>
    </row>
    <row r="179" s="159" customFormat="1" ht="26.1" customHeight="1" spans="1:2">
      <c r="A179" s="164" t="s">
        <v>117</v>
      </c>
      <c r="B179" s="163">
        <v>15908</v>
      </c>
    </row>
    <row r="180" s="159" customFormat="1" ht="26.1" customHeight="1" spans="1:2">
      <c r="A180" s="165" t="s">
        <v>246</v>
      </c>
      <c r="B180" s="163">
        <v>10177</v>
      </c>
    </row>
    <row r="181" s="159" customFormat="1" ht="26.1" customHeight="1" spans="1:2">
      <c r="A181" s="165" t="s">
        <v>134</v>
      </c>
      <c r="B181" s="163">
        <v>1167</v>
      </c>
    </row>
    <row r="182" s="159" customFormat="1" ht="26.1" customHeight="1" spans="1:2">
      <c r="A182" s="165" t="s">
        <v>135</v>
      </c>
      <c r="B182" s="163">
        <v>8938</v>
      </c>
    </row>
    <row r="183" s="159" customFormat="1" ht="26.1" customHeight="1" spans="1:2">
      <c r="A183" s="165" t="s">
        <v>247</v>
      </c>
      <c r="B183" s="163">
        <v>72</v>
      </c>
    </row>
    <row r="184" s="159" customFormat="1" ht="26.1" customHeight="1" spans="1:2">
      <c r="A184" s="165" t="s">
        <v>248</v>
      </c>
      <c r="B184" s="163">
        <v>16</v>
      </c>
    </row>
    <row r="185" s="159" customFormat="1" ht="26.1" customHeight="1" spans="1:2">
      <c r="A185" s="165" t="s">
        <v>249</v>
      </c>
      <c r="B185" s="163">
        <v>16</v>
      </c>
    </row>
    <row r="186" s="159" customFormat="1" ht="26.1" customHeight="1" spans="1:2">
      <c r="A186" s="165" t="s">
        <v>250</v>
      </c>
      <c r="B186" s="163">
        <v>500</v>
      </c>
    </row>
    <row r="187" s="159" customFormat="1" ht="26.1" customHeight="1" spans="1:2">
      <c r="A187" s="165" t="s">
        <v>251</v>
      </c>
      <c r="B187" s="163">
        <v>500</v>
      </c>
    </row>
    <row r="188" s="159" customFormat="1" ht="26.1" customHeight="1" spans="1:2">
      <c r="A188" s="165" t="s">
        <v>252</v>
      </c>
      <c r="B188" s="163">
        <v>5216</v>
      </c>
    </row>
    <row r="189" s="159" customFormat="1" ht="26.1" customHeight="1" spans="1:2">
      <c r="A189" s="165" t="s">
        <v>253</v>
      </c>
      <c r="B189" s="163">
        <v>5216</v>
      </c>
    </row>
    <row r="190" s="159" customFormat="1" ht="26.1" customHeight="1" spans="1:2">
      <c r="A190" s="164" t="s">
        <v>118</v>
      </c>
      <c r="B190" s="163">
        <v>7216</v>
      </c>
    </row>
    <row r="191" s="159" customFormat="1" ht="26.1" customHeight="1" spans="1:2">
      <c r="A191" s="165" t="s">
        <v>254</v>
      </c>
      <c r="B191" s="163">
        <v>4243</v>
      </c>
    </row>
    <row r="192" s="159" customFormat="1" ht="26.1" customHeight="1" spans="1:2">
      <c r="A192" s="165" t="s">
        <v>134</v>
      </c>
      <c r="B192" s="163">
        <v>206</v>
      </c>
    </row>
    <row r="193" s="159" customFormat="1" ht="26.1" customHeight="1" spans="1:2">
      <c r="A193" s="165" t="s">
        <v>135</v>
      </c>
      <c r="B193" s="163">
        <v>3750</v>
      </c>
    </row>
    <row r="194" s="159" customFormat="1" ht="26.1" customHeight="1" spans="1:2">
      <c r="A194" s="165" t="s">
        <v>255</v>
      </c>
      <c r="B194" s="163">
        <v>8</v>
      </c>
    </row>
    <row r="195" s="159" customFormat="1" ht="26.1" customHeight="1" spans="1:2">
      <c r="A195" s="165" t="s">
        <v>256</v>
      </c>
      <c r="B195" s="163">
        <v>279</v>
      </c>
    </row>
    <row r="196" s="159" customFormat="1" ht="26.1" customHeight="1" spans="1:2">
      <c r="A196" s="165" t="s">
        <v>257</v>
      </c>
      <c r="B196" s="163">
        <v>436</v>
      </c>
    </row>
    <row r="197" s="159" customFormat="1" ht="26.1" customHeight="1" spans="1:2">
      <c r="A197" s="165" t="s">
        <v>134</v>
      </c>
      <c r="B197" s="163">
        <v>198</v>
      </c>
    </row>
    <row r="198" s="159" customFormat="1" ht="26.1" customHeight="1" spans="1:2">
      <c r="A198" s="165" t="s">
        <v>135</v>
      </c>
      <c r="B198" s="163">
        <v>210</v>
      </c>
    </row>
    <row r="199" s="159" customFormat="1" ht="26.1" customHeight="1" spans="1:2">
      <c r="A199" s="165" t="s">
        <v>258</v>
      </c>
      <c r="B199" s="163">
        <v>8</v>
      </c>
    </row>
    <row r="200" s="159" customFormat="1" ht="26.1" customHeight="1" spans="1:2">
      <c r="A200" s="165" t="s">
        <v>259</v>
      </c>
      <c r="B200" s="163">
        <v>8</v>
      </c>
    </row>
    <row r="201" s="159" customFormat="1" ht="26.1" customHeight="1" spans="1:2">
      <c r="A201" s="165" t="s">
        <v>260</v>
      </c>
      <c r="B201" s="163">
        <v>12</v>
      </c>
    </row>
    <row r="202" s="159" customFormat="1" ht="26.1" customHeight="1" spans="1:2">
      <c r="A202" s="165" t="s">
        <v>261</v>
      </c>
      <c r="B202" s="163">
        <v>2537</v>
      </c>
    </row>
    <row r="203" s="159" customFormat="1" ht="26.1" customHeight="1" spans="1:2">
      <c r="A203" s="165" t="s">
        <v>134</v>
      </c>
      <c r="B203" s="163">
        <v>103</v>
      </c>
    </row>
    <row r="204" s="159" customFormat="1" ht="26.1" customHeight="1" spans="1:2">
      <c r="A204" s="165" t="s">
        <v>135</v>
      </c>
      <c r="B204" s="163">
        <v>1724</v>
      </c>
    </row>
    <row r="205" s="159" customFormat="1" ht="26.1" customHeight="1" spans="1:2">
      <c r="A205" s="165" t="s">
        <v>262</v>
      </c>
      <c r="B205" s="163">
        <v>710</v>
      </c>
    </row>
    <row r="206" s="159" customFormat="1" ht="26.1" customHeight="1" spans="1:2">
      <c r="A206" s="164" t="s">
        <v>120</v>
      </c>
      <c r="B206" s="163">
        <v>2506</v>
      </c>
    </row>
    <row r="207" s="159" customFormat="1" ht="26.1" customHeight="1" spans="1:2">
      <c r="A207" s="165" t="s">
        <v>263</v>
      </c>
      <c r="B207" s="163">
        <v>2506</v>
      </c>
    </row>
    <row r="208" s="159" customFormat="1" ht="26.1" customHeight="1" spans="1:2">
      <c r="A208" s="165" t="s">
        <v>134</v>
      </c>
      <c r="B208" s="163">
        <v>2506</v>
      </c>
    </row>
    <row r="209" s="159" customFormat="1" ht="26.1" customHeight="1" spans="1:2">
      <c r="A209" s="164" t="s">
        <v>264</v>
      </c>
      <c r="B209" s="163">
        <v>591</v>
      </c>
    </row>
    <row r="210" s="159" customFormat="1" ht="26.1" customHeight="1" spans="1:2">
      <c r="A210" s="165" t="s">
        <v>265</v>
      </c>
      <c r="B210" s="163">
        <v>591</v>
      </c>
    </row>
    <row r="211" s="159" customFormat="1" ht="26.1" customHeight="1" spans="1:2">
      <c r="A211" s="165" t="s">
        <v>134</v>
      </c>
      <c r="B211" s="163">
        <v>450</v>
      </c>
    </row>
    <row r="212" s="159" customFormat="1" ht="26.1" customHeight="1" spans="1:2">
      <c r="A212" s="165" t="s">
        <v>205</v>
      </c>
      <c r="B212" s="163">
        <v>142</v>
      </c>
    </row>
    <row r="213" s="159" customFormat="1" ht="26.1" customHeight="1" spans="1:2">
      <c r="A213" s="164" t="s">
        <v>126</v>
      </c>
      <c r="B213" s="163">
        <v>934</v>
      </c>
    </row>
    <row r="214" s="159" customFormat="1" ht="26.1" customHeight="1" spans="1:2">
      <c r="A214" s="165" t="s">
        <v>266</v>
      </c>
      <c r="B214" s="163">
        <v>314</v>
      </c>
    </row>
    <row r="215" s="159" customFormat="1" ht="26.1" customHeight="1" spans="1:2">
      <c r="A215" s="165" t="s">
        <v>134</v>
      </c>
      <c r="B215" s="163">
        <v>159</v>
      </c>
    </row>
    <row r="216" s="159" customFormat="1" ht="26.1" customHeight="1" spans="1:2">
      <c r="A216" s="165" t="s">
        <v>135</v>
      </c>
      <c r="B216" s="163">
        <v>155</v>
      </c>
    </row>
    <row r="217" s="159" customFormat="1" ht="26.1" customHeight="1" spans="1:2">
      <c r="A217" s="165" t="s">
        <v>267</v>
      </c>
      <c r="B217" s="163">
        <v>620</v>
      </c>
    </row>
    <row r="218" s="159" customFormat="1" ht="26.1" customHeight="1" spans="1:2">
      <c r="A218" s="165" t="s">
        <v>268</v>
      </c>
      <c r="B218" s="163">
        <v>620</v>
      </c>
    </row>
    <row r="219" s="159" customFormat="1" ht="26.1" customHeight="1" spans="1:2">
      <c r="A219" s="164" t="s">
        <v>127</v>
      </c>
      <c r="B219" s="163">
        <v>3000</v>
      </c>
    </row>
    <row r="220" s="159" customFormat="1" ht="26.1" customHeight="1" spans="1:2">
      <c r="A220" s="165" t="s">
        <v>269</v>
      </c>
      <c r="B220" s="163">
        <v>3000</v>
      </c>
    </row>
    <row r="221" s="159" customFormat="1" ht="26.1" customHeight="1" spans="1:2">
      <c r="A221" s="165" t="s">
        <v>270</v>
      </c>
      <c r="B221" s="163">
        <v>3000</v>
      </c>
    </row>
    <row r="222" s="159" customFormat="1" ht="26.1" customHeight="1" spans="1:2">
      <c r="A222" s="164" t="s">
        <v>129</v>
      </c>
      <c r="B222" s="163">
        <v>6654</v>
      </c>
    </row>
    <row r="223" s="159" customFormat="1" ht="26.1" customHeight="1" spans="1:2">
      <c r="A223" s="165" t="s">
        <v>271</v>
      </c>
      <c r="B223" s="163">
        <v>6654</v>
      </c>
    </row>
    <row r="224" s="13" customFormat="1" spans="1:247">
      <c r="A224" s="159"/>
      <c r="B224" s="160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9"/>
      <c r="DC224" s="159"/>
      <c r="DD224" s="159"/>
      <c r="DE224" s="159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9"/>
      <c r="DQ224" s="159"/>
      <c r="DR224" s="159"/>
      <c r="DS224" s="159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9"/>
      <c r="EE224" s="159"/>
      <c r="EF224" s="159"/>
      <c r="EG224" s="159"/>
      <c r="EH224" s="159"/>
      <c r="EI224" s="159"/>
      <c r="EJ224" s="159"/>
      <c r="EK224" s="159"/>
      <c r="EL224" s="159"/>
      <c r="EM224" s="159"/>
      <c r="EN224" s="159"/>
      <c r="EO224" s="159"/>
      <c r="EP224" s="159"/>
      <c r="EQ224" s="159"/>
      <c r="ER224" s="159"/>
      <c r="ES224" s="159"/>
      <c r="ET224" s="159"/>
      <c r="EU224" s="159"/>
      <c r="EV224" s="159"/>
      <c r="EW224" s="159"/>
      <c r="EX224" s="159"/>
      <c r="EY224" s="159"/>
      <c r="EZ224" s="159"/>
      <c r="FA224" s="159"/>
      <c r="FB224" s="159"/>
      <c r="FC224" s="159"/>
      <c r="FD224" s="159"/>
      <c r="FE224" s="159"/>
      <c r="FF224" s="159"/>
      <c r="FG224" s="159"/>
      <c r="FH224" s="159"/>
      <c r="FI224" s="159"/>
      <c r="FJ224" s="159"/>
      <c r="FK224" s="159"/>
      <c r="FL224" s="159"/>
      <c r="FM224" s="159"/>
      <c r="FN224" s="159"/>
      <c r="FO224" s="159"/>
      <c r="FP224" s="159"/>
      <c r="FQ224" s="159"/>
      <c r="FR224" s="159"/>
      <c r="FS224" s="159"/>
      <c r="FT224" s="159"/>
      <c r="FU224" s="159"/>
      <c r="FV224" s="159"/>
      <c r="FW224" s="159"/>
      <c r="FX224" s="159"/>
      <c r="FY224" s="159"/>
      <c r="FZ224" s="159"/>
      <c r="GA224" s="159"/>
      <c r="GB224" s="159"/>
      <c r="GC224" s="159"/>
      <c r="GD224" s="159"/>
      <c r="GE224" s="159"/>
      <c r="GF224" s="159"/>
      <c r="GG224" s="159"/>
      <c r="GH224" s="159"/>
      <c r="GI224" s="159"/>
      <c r="GJ224" s="159"/>
      <c r="GK224" s="159"/>
      <c r="GL224" s="159"/>
      <c r="GM224" s="159"/>
      <c r="GN224" s="159"/>
      <c r="GO224" s="159"/>
      <c r="GP224" s="159"/>
      <c r="GQ224" s="159"/>
      <c r="GR224" s="159"/>
      <c r="GS224" s="159"/>
      <c r="GT224" s="159"/>
      <c r="GU224" s="159"/>
      <c r="GV224" s="159"/>
      <c r="GW224" s="159"/>
      <c r="GX224" s="159"/>
      <c r="GY224" s="159"/>
      <c r="GZ224" s="159"/>
      <c r="HA224" s="159"/>
      <c r="HB224" s="159"/>
      <c r="HC224" s="159"/>
      <c r="HD224" s="159"/>
      <c r="HE224" s="159"/>
      <c r="HF224" s="159"/>
      <c r="HG224" s="159"/>
      <c r="HH224" s="159"/>
      <c r="HI224" s="159"/>
      <c r="HJ224" s="159"/>
      <c r="HK224" s="159"/>
      <c r="HL224" s="159"/>
      <c r="HM224" s="159"/>
      <c r="HN224" s="159"/>
      <c r="HO224" s="159"/>
      <c r="HP224" s="159"/>
      <c r="HQ224" s="159"/>
      <c r="HR224" s="159"/>
      <c r="HS224" s="159"/>
      <c r="HT224" s="159"/>
      <c r="HU224" s="159"/>
      <c r="HV224" s="159"/>
      <c r="HW224" s="159"/>
      <c r="HX224" s="159"/>
      <c r="HY224" s="159"/>
      <c r="HZ224" s="159"/>
      <c r="IA224" s="159"/>
      <c r="IB224" s="159"/>
      <c r="IC224" s="159"/>
      <c r="ID224" s="159"/>
      <c r="IE224" s="159"/>
      <c r="IF224" s="159"/>
      <c r="IG224" s="159"/>
      <c r="IH224" s="159"/>
      <c r="II224" s="159"/>
      <c r="IJ224" s="159"/>
      <c r="IK224" s="159"/>
      <c r="IL224" s="159"/>
      <c r="IM224" s="159"/>
    </row>
  </sheetData>
  <mergeCells count="1">
    <mergeCell ref="A2:B2"/>
  </mergeCells>
  <printOptions horizontalCentered="1"/>
  <pageMargins left="0.751388888888889" right="0.75138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workbookViewId="0">
      <selection activeCell="C18" sqref="C15 C18"/>
    </sheetView>
  </sheetViews>
  <sheetFormatPr defaultColWidth="10" defaultRowHeight="14.4" outlineLevelCol="2"/>
  <cols>
    <col min="1" max="1" width="23.5" style="149" customWidth="1"/>
    <col min="2" max="2" width="35.3796296296296" style="149" customWidth="1"/>
    <col min="3" max="3" width="23.1296296296296" style="150" customWidth="1"/>
    <col min="4" max="4" width="9.75" style="149" customWidth="1"/>
    <col min="5" max="16384" width="10" style="149"/>
  </cols>
  <sheetData>
    <row r="1" ht="21" customHeight="1" spans="1:1">
      <c r="A1" s="149" t="s">
        <v>9</v>
      </c>
    </row>
    <row r="2" s="149" customFormat="1" ht="40" customHeight="1" spans="1:3">
      <c r="A2" s="157" t="s">
        <v>272</v>
      </c>
      <c r="B2" s="157"/>
      <c r="C2" s="157"/>
    </row>
    <row r="3" s="149" customFormat="1" ht="16.35" customHeight="1" spans="1:3">
      <c r="A3" s="15"/>
      <c r="B3" s="15"/>
      <c r="C3" s="152" t="s">
        <v>42</v>
      </c>
    </row>
    <row r="4" s="149" customFormat="1" ht="21.2" customHeight="1" spans="1:3">
      <c r="A4" s="153" t="s">
        <v>273</v>
      </c>
      <c r="B4" s="153" t="s">
        <v>274</v>
      </c>
      <c r="C4" s="153" t="s">
        <v>275</v>
      </c>
    </row>
    <row r="5" s="149" customFormat="1" ht="21.2" customHeight="1" spans="1:3">
      <c r="A5" s="154"/>
      <c r="B5" s="154" t="s">
        <v>275</v>
      </c>
      <c r="C5" s="155">
        <f>C6+C19+C48</f>
        <v>45582.53</v>
      </c>
    </row>
    <row r="6" s="149" customFormat="1" ht="21.2" customHeight="1" spans="1:3">
      <c r="A6" s="156" t="s">
        <v>276</v>
      </c>
      <c r="B6" s="156" t="s">
        <v>277</v>
      </c>
      <c r="C6" s="155">
        <f>SUM(C7:C18)</f>
        <v>43609.17</v>
      </c>
    </row>
    <row r="7" s="149" customFormat="1" ht="21.2" customHeight="1" spans="1:3">
      <c r="A7" s="156" t="s">
        <v>278</v>
      </c>
      <c r="B7" s="156" t="s">
        <v>279</v>
      </c>
      <c r="C7" s="155">
        <v>10869.63</v>
      </c>
    </row>
    <row r="8" s="149" customFormat="1" ht="21.2" customHeight="1" spans="1:3">
      <c r="A8" s="156" t="s">
        <v>280</v>
      </c>
      <c r="B8" s="156" t="s">
        <v>281</v>
      </c>
      <c r="C8" s="155">
        <v>4817.33</v>
      </c>
    </row>
    <row r="9" s="149" customFormat="1" ht="21.2" customHeight="1" spans="1:3">
      <c r="A9" s="156" t="s">
        <v>282</v>
      </c>
      <c r="B9" s="156" t="s">
        <v>283</v>
      </c>
      <c r="C9" s="155">
        <v>5674.27</v>
      </c>
    </row>
    <row r="10" s="149" customFormat="1" ht="21.2" customHeight="1" spans="1:3">
      <c r="A10" s="156" t="s">
        <v>284</v>
      </c>
      <c r="B10" s="156" t="s">
        <v>285</v>
      </c>
      <c r="C10" s="155">
        <v>12113.97</v>
      </c>
    </row>
    <row r="11" s="149" customFormat="1" ht="21.2" customHeight="1" spans="1:3">
      <c r="A11" s="156" t="s">
        <v>286</v>
      </c>
      <c r="B11" s="156" t="s">
        <v>287</v>
      </c>
      <c r="C11" s="155">
        <v>1379.96</v>
      </c>
    </row>
    <row r="12" s="149" customFormat="1" ht="21.2" customHeight="1" spans="1:3">
      <c r="A12" s="156" t="s">
        <v>288</v>
      </c>
      <c r="B12" s="156" t="s">
        <v>289</v>
      </c>
      <c r="C12" s="155"/>
    </row>
    <row r="13" s="149" customFormat="1" ht="21.2" customHeight="1" spans="1:3">
      <c r="A13" s="156" t="s">
        <v>290</v>
      </c>
      <c r="B13" s="156" t="s">
        <v>291</v>
      </c>
      <c r="C13" s="155"/>
    </row>
    <row r="14" s="149" customFormat="1" ht="21.2" customHeight="1" spans="1:3">
      <c r="A14" s="156" t="s">
        <v>292</v>
      </c>
      <c r="B14" s="156" t="s">
        <v>293</v>
      </c>
      <c r="C14" s="155">
        <v>2588.53</v>
      </c>
    </row>
    <row r="15" s="149" customFormat="1" ht="21.2" customHeight="1" spans="1:3">
      <c r="A15" s="156" t="s">
        <v>294</v>
      </c>
      <c r="B15" s="156" t="s">
        <v>295</v>
      </c>
      <c r="C15" s="155">
        <v>656.63</v>
      </c>
    </row>
    <row r="16" s="149" customFormat="1" ht="21.2" customHeight="1" spans="1:3">
      <c r="A16" s="156" t="s">
        <v>296</v>
      </c>
      <c r="B16" s="156" t="s">
        <v>297</v>
      </c>
      <c r="C16" s="155">
        <v>5495.05</v>
      </c>
    </row>
    <row r="17" s="149" customFormat="1" ht="21.2" customHeight="1" spans="1:3">
      <c r="A17" s="156" t="s">
        <v>298</v>
      </c>
      <c r="B17" s="156" t="s">
        <v>299</v>
      </c>
      <c r="C17" s="155"/>
    </row>
    <row r="18" s="149" customFormat="1" ht="21.2" customHeight="1" spans="1:3">
      <c r="A18" s="156" t="s">
        <v>300</v>
      </c>
      <c r="B18" s="156" t="s">
        <v>301</v>
      </c>
      <c r="C18" s="155">
        <v>13.8</v>
      </c>
    </row>
    <row r="19" s="149" customFormat="1" ht="21.2" customHeight="1" spans="1:3">
      <c r="A19" s="156" t="s">
        <v>302</v>
      </c>
      <c r="B19" s="156" t="s">
        <v>303</v>
      </c>
      <c r="C19" s="155">
        <f>SUM(C20:C47)</f>
        <v>1533.96</v>
      </c>
    </row>
    <row r="20" s="149" customFormat="1" ht="21.2" customHeight="1" spans="1:3">
      <c r="A20" s="156" t="s">
        <v>304</v>
      </c>
      <c r="B20" s="156" t="s">
        <v>305</v>
      </c>
      <c r="C20" s="155">
        <v>654.44</v>
      </c>
    </row>
    <row r="21" s="149" customFormat="1" ht="21.2" customHeight="1" spans="1:3">
      <c r="A21" s="156" t="s">
        <v>306</v>
      </c>
      <c r="B21" s="156" t="s">
        <v>307</v>
      </c>
      <c r="C21" s="155"/>
    </row>
    <row r="22" s="149" customFormat="1" ht="21.2" customHeight="1" spans="1:3">
      <c r="A22" s="156" t="s">
        <v>308</v>
      </c>
      <c r="B22" s="156" t="s">
        <v>309</v>
      </c>
      <c r="C22" s="155">
        <v>1</v>
      </c>
    </row>
    <row r="23" s="149" customFormat="1" ht="21.2" customHeight="1" spans="1:3">
      <c r="A23" s="156" t="s">
        <v>310</v>
      </c>
      <c r="B23" s="156" t="s">
        <v>311</v>
      </c>
      <c r="C23" s="155">
        <v>2.3</v>
      </c>
    </row>
    <row r="24" s="149" customFormat="1" ht="21.2" customHeight="1" spans="1:3">
      <c r="A24" s="156" t="s">
        <v>312</v>
      </c>
      <c r="B24" s="156" t="s">
        <v>313</v>
      </c>
      <c r="C24" s="155"/>
    </row>
    <row r="25" s="149" customFormat="1" ht="21.2" customHeight="1" spans="1:3">
      <c r="A25" s="156" t="s">
        <v>314</v>
      </c>
      <c r="B25" s="156" t="s">
        <v>315</v>
      </c>
      <c r="C25" s="155">
        <v>19</v>
      </c>
    </row>
    <row r="26" s="149" customFormat="1" ht="21.2" customHeight="1" spans="1:3">
      <c r="A26" s="156" t="s">
        <v>316</v>
      </c>
      <c r="B26" s="156" t="s">
        <v>317</v>
      </c>
      <c r="C26" s="155">
        <v>12.8</v>
      </c>
    </row>
    <row r="27" s="149" customFormat="1" ht="21.2" customHeight="1" spans="1:3">
      <c r="A27" s="156" t="s">
        <v>318</v>
      </c>
      <c r="B27" s="156" t="s">
        <v>319</v>
      </c>
      <c r="C27" s="155"/>
    </row>
    <row r="28" s="149" customFormat="1" ht="21.2" customHeight="1" spans="1:3">
      <c r="A28" s="156"/>
      <c r="B28" s="156" t="s">
        <v>320</v>
      </c>
      <c r="C28" s="155"/>
    </row>
    <row r="29" s="149" customFormat="1" ht="21.2" customHeight="1" spans="1:3">
      <c r="A29" s="156" t="s">
        <v>321</v>
      </c>
      <c r="B29" s="156" t="s">
        <v>322</v>
      </c>
      <c r="C29" s="155"/>
    </row>
    <row r="30" s="149" customFormat="1" ht="21.2" customHeight="1" spans="1:3">
      <c r="A30" s="156"/>
      <c r="B30" s="156" t="s">
        <v>323</v>
      </c>
      <c r="C30" s="155">
        <v>466.16</v>
      </c>
    </row>
    <row r="31" s="149" customFormat="1" ht="21.2" customHeight="1" spans="1:3">
      <c r="A31" s="156" t="s">
        <v>324</v>
      </c>
      <c r="B31" s="156" t="s">
        <v>325</v>
      </c>
      <c r="C31" s="155">
        <v>205.84</v>
      </c>
    </row>
    <row r="32" s="149" customFormat="1" ht="21.2" customHeight="1" spans="1:3">
      <c r="A32" s="156" t="s">
        <v>326</v>
      </c>
      <c r="B32" s="156" t="s">
        <v>327</v>
      </c>
      <c r="C32" s="155"/>
    </row>
    <row r="33" s="149" customFormat="1" ht="21.2" customHeight="1" spans="1:3">
      <c r="A33" s="156" t="s">
        <v>328</v>
      </c>
      <c r="B33" s="156" t="s">
        <v>329</v>
      </c>
      <c r="C33" s="155">
        <v>159.24</v>
      </c>
    </row>
    <row r="34" s="149" customFormat="1" ht="21.2" customHeight="1" spans="1:3">
      <c r="A34" s="156" t="s">
        <v>330</v>
      </c>
      <c r="B34" s="156" t="s">
        <v>331</v>
      </c>
      <c r="C34" s="155">
        <v>0.3</v>
      </c>
    </row>
    <row r="35" s="149" customFormat="1" ht="21.2" customHeight="1" spans="1:3">
      <c r="A35" s="156" t="s">
        <v>332</v>
      </c>
      <c r="B35" s="156" t="s">
        <v>333</v>
      </c>
      <c r="C35" s="155">
        <v>3.6</v>
      </c>
    </row>
    <row r="36" s="149" customFormat="1" ht="21.2" customHeight="1" spans="1:3">
      <c r="A36" s="156" t="s">
        <v>334</v>
      </c>
      <c r="B36" s="156" t="s">
        <v>335</v>
      </c>
      <c r="C36" s="155">
        <v>1</v>
      </c>
    </row>
    <row r="37" s="149" customFormat="1" ht="21.2" customHeight="1" spans="1:3">
      <c r="A37" s="156" t="s">
        <v>336</v>
      </c>
      <c r="B37" s="156" t="s">
        <v>337</v>
      </c>
      <c r="C37" s="155">
        <v>5.4</v>
      </c>
    </row>
    <row r="38" s="149" customFormat="1" ht="21.2" customHeight="1" spans="1:3">
      <c r="A38" s="156" t="s">
        <v>338</v>
      </c>
      <c r="B38" s="156" t="s">
        <v>339</v>
      </c>
      <c r="C38" s="155"/>
    </row>
    <row r="39" s="149" customFormat="1" ht="21.2" customHeight="1" spans="1:3">
      <c r="A39" s="156" t="s">
        <v>340</v>
      </c>
      <c r="B39" s="156" t="s">
        <v>341</v>
      </c>
      <c r="C39" s="155">
        <v>2.88</v>
      </c>
    </row>
    <row r="40" s="149" customFormat="1" ht="21.2" customHeight="1" spans="1:3">
      <c r="A40" s="156" t="s">
        <v>342</v>
      </c>
      <c r="B40" s="156" t="s">
        <v>343</v>
      </c>
      <c r="C40" s="155"/>
    </row>
    <row r="41" s="149" customFormat="1" ht="21.2" customHeight="1" spans="1:3">
      <c r="A41" s="156" t="s">
        <v>344</v>
      </c>
      <c r="B41" s="156" t="s">
        <v>345</v>
      </c>
      <c r="C41" s="155"/>
    </row>
    <row r="42" s="149" customFormat="1" ht="21.2" customHeight="1" spans="1:3">
      <c r="A42" s="156" t="s">
        <v>346</v>
      </c>
      <c r="B42" s="156" t="s">
        <v>347</v>
      </c>
      <c r="C42" s="155"/>
    </row>
    <row r="43" s="149" customFormat="1" ht="21.2" customHeight="1" spans="1:3">
      <c r="A43" s="156" t="s">
        <v>348</v>
      </c>
      <c r="B43" s="156" t="s">
        <v>349</v>
      </c>
      <c r="C43" s="155"/>
    </row>
    <row r="44" s="149" customFormat="1" ht="21.2" customHeight="1" spans="1:3">
      <c r="A44" s="156" t="s">
        <v>350</v>
      </c>
      <c r="B44" s="156" t="s">
        <v>351</v>
      </c>
      <c r="C44" s="155"/>
    </row>
    <row r="45" s="149" customFormat="1" ht="21.2" customHeight="1" spans="1:3">
      <c r="A45" s="156" t="s">
        <v>352</v>
      </c>
      <c r="B45" s="156" t="s">
        <v>353</v>
      </c>
      <c r="C45" s="155"/>
    </row>
    <row r="46" s="149" customFormat="1" ht="21.2" customHeight="1" spans="1:3">
      <c r="A46" s="156" t="s">
        <v>354</v>
      </c>
      <c r="B46" s="156" t="s">
        <v>355</v>
      </c>
      <c r="C46" s="155"/>
    </row>
    <row r="47" s="149" customFormat="1" ht="21.2" customHeight="1" spans="1:3">
      <c r="A47" s="156" t="s">
        <v>356</v>
      </c>
      <c r="B47" s="156" t="s">
        <v>357</v>
      </c>
      <c r="C47" s="155"/>
    </row>
    <row r="48" s="149" customFormat="1" ht="21.2" customHeight="1" spans="1:3">
      <c r="A48" s="156" t="s">
        <v>358</v>
      </c>
      <c r="B48" s="156" t="s">
        <v>359</v>
      </c>
      <c r="C48" s="155">
        <f>SUM(C49:C54)</f>
        <v>439.4</v>
      </c>
    </row>
    <row r="49" s="149" customFormat="1" ht="21.2" customHeight="1" spans="1:3">
      <c r="A49" s="156" t="s">
        <v>360</v>
      </c>
      <c r="B49" s="156" t="s">
        <v>361</v>
      </c>
      <c r="C49" s="155">
        <v>12.44</v>
      </c>
    </row>
    <row r="50" s="149" customFormat="1" ht="21.2" customHeight="1" spans="1:3">
      <c r="A50" s="156" t="s">
        <v>362</v>
      </c>
      <c r="B50" s="156" t="s">
        <v>363</v>
      </c>
      <c r="C50" s="155">
        <v>56.57</v>
      </c>
    </row>
    <row r="51" s="149" customFormat="1" ht="21.2" customHeight="1" spans="1:3">
      <c r="A51" s="156" t="s">
        <v>364</v>
      </c>
      <c r="B51" s="156" t="s">
        <v>365</v>
      </c>
      <c r="C51" s="155"/>
    </row>
    <row r="52" s="149" customFormat="1" ht="21.2" customHeight="1" spans="1:3">
      <c r="A52" s="156" t="s">
        <v>366</v>
      </c>
      <c r="B52" s="156" t="s">
        <v>367</v>
      </c>
      <c r="C52" s="155">
        <v>316.82</v>
      </c>
    </row>
    <row r="53" s="149" customFormat="1" ht="21.2" customHeight="1" spans="1:3">
      <c r="A53" s="156" t="s">
        <v>368</v>
      </c>
      <c r="B53" s="156" t="s">
        <v>369</v>
      </c>
      <c r="C53" s="155">
        <v>53.57</v>
      </c>
    </row>
    <row r="54" s="149" customFormat="1" ht="21.2" customHeight="1" spans="1:3">
      <c r="A54" s="156" t="s">
        <v>370</v>
      </c>
      <c r="B54" s="156" t="s">
        <v>371</v>
      </c>
      <c r="C54" s="155"/>
    </row>
  </sheetData>
  <mergeCells count="3">
    <mergeCell ref="A2:C2"/>
    <mergeCell ref="A27:A28"/>
    <mergeCell ref="A29:A30"/>
  </mergeCells>
  <printOptions horizontalCentered="1"/>
  <pageMargins left="0.751388888888889" right="0.75138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C6" sqref="C6"/>
    </sheetView>
  </sheetViews>
  <sheetFormatPr defaultColWidth="10" defaultRowHeight="14.4" outlineLevelCol="2"/>
  <cols>
    <col min="1" max="1" width="27.1296296296296" style="149" customWidth="1"/>
    <col min="2" max="2" width="34.5" style="149" customWidth="1"/>
    <col min="3" max="3" width="25.75" style="150" customWidth="1"/>
    <col min="4" max="4" width="9.75" style="149" customWidth="1"/>
    <col min="5" max="16384" width="10" style="149"/>
  </cols>
  <sheetData>
    <row r="1" ht="24" customHeight="1" spans="1:1">
      <c r="A1" s="149" t="s">
        <v>11</v>
      </c>
    </row>
    <row r="2" s="149" customFormat="1" ht="36" customHeight="1" spans="1:3">
      <c r="A2" s="151" t="s">
        <v>372</v>
      </c>
      <c r="B2" s="151"/>
      <c r="C2" s="151"/>
    </row>
    <row r="3" s="149" customFormat="1" ht="16.35" customHeight="1" spans="1:3">
      <c r="A3" s="15"/>
      <c r="B3" s="15"/>
      <c r="C3" s="152" t="s">
        <v>42</v>
      </c>
    </row>
    <row r="4" s="149" customFormat="1" ht="28.5" customHeight="1" spans="1:3">
      <c r="A4" s="153" t="s">
        <v>373</v>
      </c>
      <c r="B4" s="153" t="s">
        <v>374</v>
      </c>
      <c r="C4" s="153" t="s">
        <v>275</v>
      </c>
    </row>
    <row r="5" s="149" customFormat="1" ht="28.5" customHeight="1" spans="1:3">
      <c r="A5" s="154"/>
      <c r="B5" s="154" t="s">
        <v>275</v>
      </c>
      <c r="C5" s="155">
        <f>C6+C11+C24+C28+C30+C32+C34</f>
        <v>45582.53</v>
      </c>
    </row>
    <row r="6" s="149" customFormat="1" ht="28.5" customHeight="1" spans="1:3">
      <c r="A6" s="156" t="s">
        <v>375</v>
      </c>
      <c r="B6" s="156" t="s">
        <v>376</v>
      </c>
      <c r="C6" s="155">
        <f>SUM(C7:C10)</f>
        <v>43609.17</v>
      </c>
    </row>
    <row r="7" s="149" customFormat="1" ht="28.5" customHeight="1" spans="1:3">
      <c r="A7" s="156" t="s">
        <v>377</v>
      </c>
      <c r="B7" s="156" t="s">
        <v>378</v>
      </c>
      <c r="C7" s="155">
        <v>33475.2</v>
      </c>
    </row>
    <row r="8" s="149" customFormat="1" ht="28.5" customHeight="1" spans="1:3">
      <c r="A8" s="156" t="s">
        <v>379</v>
      </c>
      <c r="B8" s="156" t="s">
        <v>380</v>
      </c>
      <c r="C8" s="155">
        <v>6875.01</v>
      </c>
    </row>
    <row r="9" s="149" customFormat="1" ht="28.5" customHeight="1" spans="1:3">
      <c r="A9" s="156" t="s">
        <v>381</v>
      </c>
      <c r="B9" s="156" t="s">
        <v>293</v>
      </c>
      <c r="C9" s="155">
        <v>2588.53</v>
      </c>
    </row>
    <row r="10" s="149" customFormat="1" ht="28.5" customHeight="1" spans="1:3">
      <c r="A10" s="156" t="s">
        <v>382</v>
      </c>
      <c r="B10" s="156" t="s">
        <v>295</v>
      </c>
      <c r="C10" s="155">
        <v>670.43</v>
      </c>
    </row>
    <row r="11" s="149" customFormat="1" ht="28.5" customHeight="1" spans="1:3">
      <c r="A11" s="156" t="s">
        <v>383</v>
      </c>
      <c r="B11" s="156" t="s">
        <v>384</v>
      </c>
      <c r="C11" s="155">
        <f>SUM(C12:C20)</f>
        <v>1533.96</v>
      </c>
    </row>
    <row r="12" s="149" customFormat="1" ht="28.5" customHeight="1" spans="1:3">
      <c r="A12" s="156" t="s">
        <v>385</v>
      </c>
      <c r="B12" s="156" t="s">
        <v>386</v>
      </c>
      <c r="C12" s="155">
        <v>654.44</v>
      </c>
    </row>
    <row r="13" s="149" customFormat="1" ht="28.5" customHeight="1" spans="1:3">
      <c r="A13" s="156" t="s">
        <v>387</v>
      </c>
      <c r="B13" s="156" t="s">
        <v>311</v>
      </c>
      <c r="C13" s="155">
        <v>2.3</v>
      </c>
    </row>
    <row r="14" s="149" customFormat="1" ht="28.5" customHeight="1" spans="1:3">
      <c r="A14" s="156" t="s">
        <v>388</v>
      </c>
      <c r="B14" s="156" t="s">
        <v>313</v>
      </c>
      <c r="C14" s="155"/>
    </row>
    <row r="15" s="149" customFormat="1" ht="28.5" customHeight="1" spans="1:3">
      <c r="A15" s="156" t="s">
        <v>389</v>
      </c>
      <c r="B15" s="156" t="s">
        <v>325</v>
      </c>
      <c r="C15" s="155">
        <v>876.22</v>
      </c>
    </row>
    <row r="16" s="149" customFormat="1" ht="28.5" customHeight="1" spans="1:3">
      <c r="A16" s="156" t="s">
        <v>390</v>
      </c>
      <c r="B16" s="156" t="s">
        <v>335</v>
      </c>
      <c r="C16" s="155">
        <v>1</v>
      </c>
    </row>
    <row r="17" s="149" customFormat="1" ht="28.5" customHeight="1" spans="1:3">
      <c r="A17" s="156" t="s">
        <v>391</v>
      </c>
      <c r="B17" s="156" t="s">
        <v>327</v>
      </c>
      <c r="C17" s="155"/>
    </row>
    <row r="18" s="149" customFormat="1" ht="28.5" customHeight="1" spans="1:3">
      <c r="A18" s="156" t="s">
        <v>392</v>
      </c>
      <c r="B18" s="156" t="s">
        <v>347</v>
      </c>
      <c r="C18" s="155"/>
    </row>
    <row r="19" s="149" customFormat="1" ht="28.5" customHeight="1" spans="1:3">
      <c r="A19" s="156" t="s">
        <v>393</v>
      </c>
      <c r="B19" s="156" t="s">
        <v>345</v>
      </c>
      <c r="C19" s="155"/>
    </row>
    <row r="20" s="149" customFormat="1" ht="28.5" customHeight="1" spans="1:3">
      <c r="A20" s="156" t="s">
        <v>394</v>
      </c>
      <c r="B20" s="156" t="s">
        <v>395</v>
      </c>
      <c r="C20" s="155"/>
    </row>
    <row r="21" s="149" customFormat="1" ht="28.5" customHeight="1" spans="1:3">
      <c r="A21" s="156">
        <v>503</v>
      </c>
      <c r="B21" s="156" t="s">
        <v>396</v>
      </c>
      <c r="C21" s="155"/>
    </row>
    <row r="22" s="149" customFormat="1" ht="28.5" customHeight="1" spans="1:3">
      <c r="A22" s="156" t="s">
        <v>397</v>
      </c>
      <c r="B22" s="156" t="s">
        <v>398</v>
      </c>
      <c r="C22" s="155"/>
    </row>
    <row r="23" s="149" customFormat="1" ht="28.5" customHeight="1" spans="1:3">
      <c r="A23" s="156" t="s">
        <v>399</v>
      </c>
      <c r="B23" s="156" t="s">
        <v>400</v>
      </c>
      <c r="C23" s="155"/>
    </row>
    <row r="24" s="149" customFormat="1" ht="28.5" customHeight="1" spans="1:3">
      <c r="A24" s="156" t="s">
        <v>401</v>
      </c>
      <c r="B24" s="156" t="s">
        <v>359</v>
      </c>
      <c r="C24" s="155">
        <f>SUM(C25:C27)</f>
        <v>439.4</v>
      </c>
    </row>
    <row r="25" s="149" customFormat="1" ht="28.5" customHeight="1" spans="1:3">
      <c r="A25" s="156" t="s">
        <v>402</v>
      </c>
      <c r="B25" s="156" t="s">
        <v>403</v>
      </c>
      <c r="C25" s="155">
        <v>12.44</v>
      </c>
    </row>
    <row r="26" s="149" customFormat="1" ht="28.5" customHeight="1" spans="1:3">
      <c r="A26" s="156" t="s">
        <v>404</v>
      </c>
      <c r="B26" s="156" t="s">
        <v>405</v>
      </c>
      <c r="C26" s="155"/>
    </row>
    <row r="27" s="149" customFormat="1" ht="28.5" customHeight="1" spans="1:3">
      <c r="A27" s="156" t="s">
        <v>406</v>
      </c>
      <c r="B27" s="156" t="s">
        <v>407</v>
      </c>
      <c r="C27" s="155">
        <v>426.96</v>
      </c>
    </row>
    <row r="28" s="149" customFormat="1" ht="28.5" customHeight="1" spans="1:3">
      <c r="A28" s="156">
        <v>510</v>
      </c>
      <c r="B28" s="156" t="s">
        <v>408</v>
      </c>
      <c r="C28" s="155"/>
    </row>
    <row r="29" s="149" customFormat="1" ht="28.5" customHeight="1" spans="1:3">
      <c r="A29" s="156">
        <v>51002</v>
      </c>
      <c r="B29" s="156" t="s">
        <v>409</v>
      </c>
      <c r="C29" s="155"/>
    </row>
    <row r="30" s="149" customFormat="1" ht="28.5" customHeight="1" spans="1:3">
      <c r="A30" s="156">
        <v>511</v>
      </c>
      <c r="B30" s="156" t="s">
        <v>410</v>
      </c>
      <c r="C30" s="155"/>
    </row>
    <row r="31" s="149" customFormat="1" ht="28.5" customHeight="1" spans="1:3">
      <c r="A31" s="156">
        <v>51101</v>
      </c>
      <c r="B31" s="156" t="s">
        <v>411</v>
      </c>
      <c r="C31" s="155"/>
    </row>
    <row r="32" s="149" customFormat="1" ht="28.5" customHeight="1" spans="1:3">
      <c r="A32" s="156">
        <v>512</v>
      </c>
      <c r="B32" s="156" t="s">
        <v>412</v>
      </c>
      <c r="C32" s="155"/>
    </row>
    <row r="33" s="149" customFormat="1" ht="28.5" customHeight="1" spans="1:3">
      <c r="A33" s="156">
        <v>51201</v>
      </c>
      <c r="B33" s="156" t="s">
        <v>413</v>
      </c>
      <c r="C33" s="155"/>
    </row>
    <row r="34" s="149" customFormat="1" ht="28.5" customHeight="1" spans="1:3">
      <c r="A34" s="156">
        <v>514</v>
      </c>
      <c r="B34" s="156" t="s">
        <v>414</v>
      </c>
      <c r="C34" s="155"/>
    </row>
    <row r="35" s="149" customFormat="1" ht="28.5" customHeight="1" spans="1:3">
      <c r="A35" s="156">
        <v>51401</v>
      </c>
      <c r="B35" s="156" t="s">
        <v>127</v>
      </c>
      <c r="C35" s="155"/>
    </row>
    <row r="36" s="149" customFormat="1" ht="28.5" customHeight="1" spans="1:3">
      <c r="A36" s="156"/>
      <c r="B36" s="156"/>
      <c r="C36" s="155"/>
    </row>
    <row r="37" s="149" customFormat="1" ht="28.5" customHeight="1" spans="1:3">
      <c r="A37" s="156"/>
      <c r="B37" s="156"/>
      <c r="C37" s="155"/>
    </row>
    <row r="38" s="149" customFormat="1" ht="28.5" customHeight="1" spans="1:3">
      <c r="A38" s="156"/>
      <c r="B38" s="156"/>
      <c r="C38" s="155"/>
    </row>
    <row r="39" s="149" customFormat="1" ht="28.5" customHeight="1" spans="1:3">
      <c r="A39" s="156"/>
      <c r="B39" s="156"/>
      <c r="C39" s="155"/>
    </row>
    <row r="40" s="149" customFormat="1" ht="28.5" customHeight="1" spans="1:3">
      <c r="A40" s="156"/>
      <c r="B40" s="156"/>
      <c r="C40" s="155"/>
    </row>
    <row r="41" s="149" customFormat="1" ht="28.5" customHeight="1" spans="1:3">
      <c r="A41" s="156"/>
      <c r="B41" s="156"/>
      <c r="C41" s="155"/>
    </row>
    <row r="42" s="149" customFormat="1" ht="28.5" customHeight="1" spans="1:3">
      <c r="A42" s="156"/>
      <c r="B42" s="156"/>
      <c r="C42" s="155"/>
    </row>
    <row r="43" s="149" customFormat="1" ht="28.5" customHeight="1" spans="1:3">
      <c r="A43" s="156"/>
      <c r="B43" s="156"/>
      <c r="C43" s="155"/>
    </row>
    <row r="44" s="149" customFormat="1" ht="28.5" customHeight="1" spans="1:3">
      <c r="A44" s="156"/>
      <c r="B44" s="156"/>
      <c r="C44" s="155"/>
    </row>
    <row r="45" s="149" customFormat="1" ht="28.5" customHeight="1" spans="1:3">
      <c r="A45" s="156"/>
      <c r="B45" s="156"/>
      <c r="C45" s="155"/>
    </row>
    <row r="46" s="149" customFormat="1" ht="28.5" customHeight="1" spans="1:3">
      <c r="A46" s="156"/>
      <c r="B46" s="156"/>
      <c r="C46" s="155"/>
    </row>
    <row r="47" s="149" customFormat="1" ht="28.5" customHeight="1" spans="1:3">
      <c r="A47" s="156"/>
      <c r="B47" s="156"/>
      <c r="C47" s="155"/>
    </row>
    <row r="48" s="149" customFormat="1" ht="28.5" customHeight="1" spans="1:3">
      <c r="A48" s="156"/>
      <c r="B48" s="156"/>
      <c r="C48" s="155"/>
    </row>
  </sheetData>
  <mergeCells count="1">
    <mergeCell ref="A2:C2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24"/>
  <sheetViews>
    <sheetView topLeftCell="A5" workbookViewId="0">
      <selection activeCell="E9" sqref="E9"/>
    </sheetView>
  </sheetViews>
  <sheetFormatPr defaultColWidth="9" defaultRowHeight="15.6" outlineLevelCol="3"/>
  <cols>
    <col min="1" max="1" width="7" style="72" customWidth="1"/>
    <col min="2" max="2" width="36.7962962962963" style="72" customWidth="1"/>
    <col min="3" max="3" width="21.2037037037037" style="72" customWidth="1"/>
    <col min="4" max="4" width="12.8981481481481" style="72" customWidth="1"/>
    <col min="5" max="16384" width="9" style="72"/>
  </cols>
  <sheetData>
    <row r="1" spans="1:1">
      <c r="A1" s="72" t="s">
        <v>13</v>
      </c>
    </row>
    <row r="2" s="72" customFormat="1" ht="35.55" customHeight="1" spans="1:4">
      <c r="A2" s="135" t="s">
        <v>415</v>
      </c>
      <c r="B2" s="135"/>
      <c r="C2" s="135"/>
      <c r="D2" s="135"/>
    </row>
    <row r="3" s="72" customFormat="1" ht="26.85" customHeight="1" spans="1:4">
      <c r="A3" s="136" t="s">
        <v>416</v>
      </c>
      <c r="B3" s="136"/>
      <c r="C3" s="136"/>
      <c r="D3" s="136"/>
    </row>
    <row r="4" s="72" customFormat="1" ht="28.05" customHeight="1" spans="1:4">
      <c r="A4" s="76" t="s">
        <v>417</v>
      </c>
      <c r="B4" s="77" t="s">
        <v>418</v>
      </c>
      <c r="C4" s="77" t="s">
        <v>419</v>
      </c>
      <c r="D4" s="137" t="s">
        <v>420</v>
      </c>
    </row>
    <row r="5" s="72" customFormat="1" ht="28.05" customHeight="1" spans="1:4">
      <c r="A5" s="138" t="s">
        <v>421</v>
      </c>
      <c r="B5" s="139" t="s">
        <v>422</v>
      </c>
      <c r="C5" s="140">
        <f>C6+C7</f>
        <v>0</v>
      </c>
      <c r="D5" s="141"/>
    </row>
    <row r="6" s="72" customFormat="1" ht="28.05" customHeight="1" spans="1:4">
      <c r="A6" s="142"/>
      <c r="B6" s="143" t="s">
        <v>423</v>
      </c>
      <c r="C6" s="143">
        <v>0</v>
      </c>
      <c r="D6" s="141"/>
    </row>
    <row r="7" s="72" customFormat="1" ht="28.05" customHeight="1" spans="1:4">
      <c r="A7" s="142"/>
      <c r="B7" s="143" t="s">
        <v>424</v>
      </c>
      <c r="C7" s="143">
        <v>0</v>
      </c>
      <c r="D7" s="141"/>
    </row>
    <row r="8" s="72" customFormat="1" ht="28.05" customHeight="1" spans="1:4">
      <c r="A8" s="142"/>
      <c r="B8" s="139" t="s">
        <v>425</v>
      </c>
      <c r="C8" s="140">
        <v>116</v>
      </c>
      <c r="D8" s="141"/>
    </row>
    <row r="9" s="72" customFormat="1" ht="28.05" customHeight="1" spans="1:4">
      <c r="A9" s="142"/>
      <c r="B9" s="143" t="s">
        <v>426</v>
      </c>
      <c r="C9" s="143">
        <v>0</v>
      </c>
      <c r="D9" s="141"/>
    </row>
    <row r="10" s="72" customFormat="1" ht="28.05" customHeight="1" spans="1:4">
      <c r="A10" s="142"/>
      <c r="B10" s="143" t="s">
        <v>427</v>
      </c>
      <c r="C10" s="143">
        <v>116</v>
      </c>
      <c r="D10" s="141"/>
    </row>
    <row r="11" s="72" customFormat="1" ht="28.05" customHeight="1" spans="1:4">
      <c r="A11" s="142"/>
      <c r="B11" s="143" t="s">
        <v>428</v>
      </c>
      <c r="C11" s="143">
        <v>0</v>
      </c>
      <c r="D11" s="141"/>
    </row>
    <row r="12" s="72" customFormat="1" ht="28.05" customHeight="1" spans="1:4">
      <c r="A12" s="144"/>
      <c r="B12" s="139" t="s">
        <v>429</v>
      </c>
      <c r="C12" s="140">
        <f>C8+C5</f>
        <v>116</v>
      </c>
      <c r="D12" s="141"/>
    </row>
    <row r="13" s="72" customFormat="1" ht="28.05" customHeight="1" spans="1:4">
      <c r="A13" s="138" t="s">
        <v>430</v>
      </c>
      <c r="B13" s="139" t="s">
        <v>431</v>
      </c>
      <c r="C13" s="140">
        <f>SUM(C14:C14)</f>
        <v>0</v>
      </c>
      <c r="D13" s="141"/>
    </row>
    <row r="14" s="72" customFormat="1" ht="28.05" customHeight="1" spans="1:4">
      <c r="A14" s="142"/>
      <c r="B14" s="143" t="s">
        <v>432</v>
      </c>
      <c r="C14" s="143">
        <v>0</v>
      </c>
      <c r="D14" s="141"/>
    </row>
    <row r="15" s="72" customFormat="1" ht="28.05" customHeight="1" spans="1:4">
      <c r="A15" s="142"/>
      <c r="B15" s="139" t="s">
        <v>433</v>
      </c>
      <c r="C15" s="140">
        <f>SUM(C16:C16)</f>
        <v>0</v>
      </c>
      <c r="D15" s="141"/>
    </row>
    <row r="16" s="72" customFormat="1" ht="28.05" customHeight="1" spans="1:4">
      <c r="A16" s="142"/>
      <c r="B16" s="143" t="s">
        <v>434</v>
      </c>
      <c r="C16" s="143">
        <v>0</v>
      </c>
      <c r="D16" s="141"/>
    </row>
    <row r="17" s="72" customFormat="1" ht="28.05" customHeight="1" spans="1:4">
      <c r="A17" s="142"/>
      <c r="B17" s="139" t="s">
        <v>435</v>
      </c>
      <c r="C17" s="140">
        <f>SUM(C18:C19)</f>
        <v>116</v>
      </c>
      <c r="D17" s="141"/>
    </row>
    <row r="18" s="72" customFormat="1" ht="28.05" customHeight="1" spans="1:4">
      <c r="A18" s="142"/>
      <c r="B18" s="143" t="s">
        <v>436</v>
      </c>
      <c r="C18" s="143">
        <v>0</v>
      </c>
      <c r="D18" s="141"/>
    </row>
    <row r="19" s="72" customFormat="1" ht="28.05" customHeight="1" spans="1:4">
      <c r="A19" s="142"/>
      <c r="B19" s="143" t="s">
        <v>437</v>
      </c>
      <c r="C19" s="143">
        <v>116</v>
      </c>
      <c r="D19" s="141"/>
    </row>
    <row r="20" s="72" customFormat="1" ht="28.05" customHeight="1" spans="1:4">
      <c r="A20" s="142"/>
      <c r="B20" s="139" t="s">
        <v>438</v>
      </c>
      <c r="C20" s="140">
        <f>SUM(C21:C22)</f>
        <v>0</v>
      </c>
      <c r="D20" s="141"/>
    </row>
    <row r="21" s="72" customFormat="1" ht="28.05" customHeight="1" spans="1:4">
      <c r="A21" s="142"/>
      <c r="B21" s="143" t="s">
        <v>439</v>
      </c>
      <c r="C21" s="143">
        <v>0</v>
      </c>
      <c r="D21" s="141"/>
    </row>
    <row r="22" s="72" customFormat="1" ht="28.05" customHeight="1" spans="1:4">
      <c r="A22" s="142"/>
      <c r="B22" s="143" t="s">
        <v>440</v>
      </c>
      <c r="C22" s="143">
        <v>0</v>
      </c>
      <c r="D22" s="141"/>
    </row>
    <row r="23" s="72" customFormat="1" ht="28.05" customHeight="1" spans="1:4">
      <c r="A23" s="142"/>
      <c r="B23" s="139" t="s">
        <v>79</v>
      </c>
      <c r="C23" s="140">
        <f>C20+C17+C15+C13</f>
        <v>116</v>
      </c>
      <c r="D23" s="141"/>
    </row>
    <row r="24" s="72" customFormat="1" ht="28.05" customHeight="1" spans="1:4">
      <c r="A24" s="145"/>
      <c r="B24" s="146" t="s">
        <v>441</v>
      </c>
      <c r="C24" s="147">
        <f>C12-C23</f>
        <v>0</v>
      </c>
      <c r="D24" s="148"/>
    </row>
  </sheetData>
  <mergeCells count="4">
    <mergeCell ref="A2:D2"/>
    <mergeCell ref="A3:D3"/>
    <mergeCell ref="A5:A12"/>
    <mergeCell ref="A13:A24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3"/>
  <sheetViews>
    <sheetView workbookViewId="0">
      <selection activeCell="G7" sqref="G7"/>
    </sheetView>
  </sheetViews>
  <sheetFormatPr defaultColWidth="9" defaultRowHeight="14.4" outlineLevelCol="1"/>
  <cols>
    <col min="1" max="1" width="49.5" style="129" customWidth="1"/>
    <col min="2" max="2" width="35.1296296296296" style="65" customWidth="1"/>
    <col min="3" max="16384" width="9" style="65"/>
  </cols>
  <sheetData>
    <row r="1" ht="21" customHeight="1" spans="1:1">
      <c r="A1" s="130" t="s">
        <v>15</v>
      </c>
    </row>
    <row r="2" s="65" customFormat="1" ht="50" customHeight="1" spans="1:2">
      <c r="A2" s="66" t="s">
        <v>16</v>
      </c>
      <c r="B2" s="66"/>
    </row>
    <row r="4" s="65" customFormat="1" ht="42" customHeight="1" spans="1:2">
      <c r="A4" s="132" t="s">
        <v>442</v>
      </c>
      <c r="B4" s="132"/>
    </row>
    <row r="5" s="65" customFormat="1" ht="42" customHeight="1" spans="1:2">
      <c r="A5" s="132" t="s">
        <v>443</v>
      </c>
      <c r="B5" s="132" t="s">
        <v>444</v>
      </c>
    </row>
    <row r="6" s="65" customFormat="1" ht="42" customHeight="1" spans="1:2">
      <c r="A6" s="133" t="s">
        <v>445</v>
      </c>
      <c r="B6" s="134">
        <v>0</v>
      </c>
    </row>
    <row r="7" s="65" customFormat="1" ht="42" customHeight="1" spans="1:2">
      <c r="A7" s="133"/>
      <c r="B7" s="133"/>
    </row>
    <row r="8" s="65" customFormat="1" ht="42" customHeight="1" spans="1:2">
      <c r="A8" s="133" t="s">
        <v>446</v>
      </c>
      <c r="B8" s="134">
        <v>0</v>
      </c>
    </row>
    <row r="9" s="65" customFormat="1" ht="42" customHeight="1" spans="1:2">
      <c r="A9" s="133"/>
      <c r="B9" s="133"/>
    </row>
    <row r="10" s="65" customFormat="1" ht="42" customHeight="1" spans="1:2">
      <c r="A10" s="133" t="s">
        <v>447</v>
      </c>
      <c r="B10" s="134">
        <v>116</v>
      </c>
    </row>
    <row r="11" s="65" customFormat="1" ht="42" customHeight="1" spans="1:2">
      <c r="A11" s="133"/>
      <c r="B11" s="133"/>
    </row>
    <row r="12" s="65" customFormat="1" ht="42" customHeight="1" spans="1:2">
      <c r="A12" s="133" t="s">
        <v>448</v>
      </c>
      <c r="B12" s="134">
        <v>116</v>
      </c>
    </row>
    <row r="13" s="65" customFormat="1" ht="20" customHeight="1" spans="1:1">
      <c r="A13" s="129"/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9"/>
  <sheetViews>
    <sheetView topLeftCell="A5" workbookViewId="0">
      <selection activeCell="B18" sqref="B18"/>
    </sheetView>
  </sheetViews>
  <sheetFormatPr defaultColWidth="9" defaultRowHeight="14.4" outlineLevelCol="1"/>
  <cols>
    <col min="1" max="1" width="45.8796296296296" style="129" customWidth="1"/>
    <col min="2" max="2" width="40.75" style="65" customWidth="1"/>
    <col min="3" max="16384" width="9" style="65"/>
  </cols>
  <sheetData>
    <row r="1" ht="21" customHeight="1" spans="1:1">
      <c r="A1" s="130" t="s">
        <v>17</v>
      </c>
    </row>
    <row r="2" s="65" customFormat="1" ht="60" customHeight="1" spans="1:2">
      <c r="A2" s="66" t="s">
        <v>18</v>
      </c>
      <c r="B2" s="131"/>
    </row>
    <row r="3" s="65" customFormat="1" ht="20" customHeight="1" spans="1:2">
      <c r="A3" s="129"/>
      <c r="B3" s="67" t="s">
        <v>42</v>
      </c>
    </row>
    <row r="4" s="65" customFormat="1" ht="40" customHeight="1" spans="1:2">
      <c r="A4" s="68" t="s">
        <v>449</v>
      </c>
      <c r="B4" s="68"/>
    </row>
    <row r="5" s="65" customFormat="1" ht="40" customHeight="1" spans="1:2">
      <c r="A5" s="68" t="s">
        <v>450</v>
      </c>
      <c r="B5" s="68" t="s">
        <v>444</v>
      </c>
    </row>
    <row r="6" s="65" customFormat="1" ht="40" customHeight="1" spans="1:2">
      <c r="A6" s="68" t="s">
        <v>112</v>
      </c>
      <c r="B6" s="68"/>
    </row>
    <row r="7" s="65" customFormat="1" ht="40" customHeight="1" spans="1:2">
      <c r="A7" s="68" t="s">
        <v>113</v>
      </c>
      <c r="B7" s="68"/>
    </row>
    <row r="8" s="65" customFormat="1" ht="40" customHeight="1" spans="1:2">
      <c r="A8" s="68" t="s">
        <v>117</v>
      </c>
      <c r="B8" s="68">
        <v>116</v>
      </c>
    </row>
    <row r="9" s="65" customFormat="1" ht="40" customHeight="1" spans="1:2">
      <c r="A9" s="68" t="s">
        <v>128</v>
      </c>
      <c r="B9" s="68"/>
    </row>
    <row r="10" s="65" customFormat="1" ht="40" customHeight="1" spans="1:2">
      <c r="A10" s="68" t="s">
        <v>129</v>
      </c>
      <c r="B10" s="68"/>
    </row>
    <row r="11" s="65" customFormat="1" ht="40" customHeight="1" spans="1:2">
      <c r="A11" s="68"/>
      <c r="B11" s="68"/>
    </row>
    <row r="12" s="65" customFormat="1" ht="40" customHeight="1" spans="1:2">
      <c r="A12" s="68" t="s">
        <v>451</v>
      </c>
      <c r="B12" s="68"/>
    </row>
    <row r="13" s="65" customFormat="1" ht="40" customHeight="1" spans="1:2">
      <c r="A13" s="68"/>
      <c r="B13" s="68"/>
    </row>
    <row r="14" s="65" customFormat="1" ht="40" customHeight="1" spans="1:2">
      <c r="A14" s="68" t="s">
        <v>452</v>
      </c>
      <c r="B14" s="68">
        <v>0</v>
      </c>
    </row>
    <row r="15" s="65" customFormat="1" ht="40" customHeight="1" spans="1:2">
      <c r="A15" s="68"/>
      <c r="B15" s="68"/>
    </row>
    <row r="16" s="65" customFormat="1" ht="40" customHeight="1" spans="1:2">
      <c r="A16" s="68" t="s">
        <v>453</v>
      </c>
      <c r="B16" s="68">
        <v>0</v>
      </c>
    </row>
    <row r="17" s="65" customFormat="1" ht="40" customHeight="1" spans="1:2">
      <c r="A17" s="68"/>
      <c r="B17" s="68"/>
    </row>
    <row r="18" s="65" customFormat="1" ht="40" customHeight="1" spans="1:2">
      <c r="A18" s="68" t="s">
        <v>454</v>
      </c>
      <c r="B18" s="68">
        <v>116</v>
      </c>
    </row>
    <row r="19" s="65" customFormat="1" ht="20" customHeight="1" spans="1:1">
      <c r="A19" s="129"/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0"/>
  <sheetViews>
    <sheetView workbookViewId="0">
      <selection activeCell="L6" sqref="L6"/>
    </sheetView>
  </sheetViews>
  <sheetFormatPr defaultColWidth="9" defaultRowHeight="14.4" outlineLevelCol="2"/>
  <cols>
    <col min="1" max="1" width="15.6296296296296" style="122" customWidth="1"/>
    <col min="2" max="2" width="34.5" style="122" customWidth="1"/>
    <col min="3" max="3" width="35.1296296296296" style="122" customWidth="1"/>
    <col min="4" max="16384" width="9" style="122"/>
  </cols>
  <sheetData>
    <row r="1" ht="22" customHeight="1" spans="1:1">
      <c r="A1" s="122" t="s">
        <v>19</v>
      </c>
    </row>
    <row r="2" s="122" customFormat="1" ht="35.1" customHeight="1" spans="1:3">
      <c r="A2" s="123" t="s">
        <v>455</v>
      </c>
      <c r="B2" s="123"/>
      <c r="C2" s="123"/>
    </row>
    <row r="3" s="122" customFormat="1" ht="24.95" customHeight="1" spans="3:3">
      <c r="C3" s="124" t="s">
        <v>42</v>
      </c>
    </row>
    <row r="4" s="122" customFormat="1" ht="42" customHeight="1" spans="1:3">
      <c r="A4" s="125" t="s">
        <v>101</v>
      </c>
      <c r="B4" s="125" t="s">
        <v>274</v>
      </c>
      <c r="C4" s="125" t="s">
        <v>456</v>
      </c>
    </row>
    <row r="5" s="122" customFormat="1" ht="42" customHeight="1" spans="1:3">
      <c r="A5" s="126"/>
      <c r="B5" s="126"/>
      <c r="C5" s="126"/>
    </row>
    <row r="6" s="122" customFormat="1" ht="42" customHeight="1" spans="1:3">
      <c r="A6" s="126"/>
      <c r="B6" s="126"/>
      <c r="C6" s="126"/>
    </row>
    <row r="7" s="122" customFormat="1" ht="42" customHeight="1" spans="1:3">
      <c r="A7" s="126"/>
      <c r="B7" s="126"/>
      <c r="C7" s="126"/>
    </row>
    <row r="8" s="122" customFormat="1" ht="42" customHeight="1" spans="1:3">
      <c r="A8" s="126"/>
      <c r="B8" s="126"/>
      <c r="C8" s="126"/>
    </row>
    <row r="9" s="122" customFormat="1" ht="42" customHeight="1" spans="1:3">
      <c r="A9" s="126"/>
      <c r="B9" s="127"/>
      <c r="C9" s="126"/>
    </row>
    <row r="10" s="122" customFormat="1" ht="42" customHeight="1" spans="1:3">
      <c r="A10" s="128" t="s">
        <v>457</v>
      </c>
      <c r="B10" s="128"/>
      <c r="C10" s="128">
        <f>SUM(C5:C9)</f>
        <v>0</v>
      </c>
    </row>
  </sheetData>
  <mergeCells count="2">
    <mergeCell ref="A2:C2"/>
    <mergeCell ref="A10:B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24"/>
  <sheetViews>
    <sheetView topLeftCell="A5" workbookViewId="0">
      <selection activeCell="A2" sqref="A2:D2"/>
    </sheetView>
  </sheetViews>
  <sheetFormatPr defaultColWidth="9" defaultRowHeight="15.6" outlineLevelCol="3"/>
  <cols>
    <col min="1" max="1" width="5.7962962962963" style="103" customWidth="1"/>
    <col min="2" max="2" width="39.2037037037037" style="103" customWidth="1"/>
    <col min="3" max="3" width="21.2037037037037" style="103" customWidth="1"/>
    <col min="4" max="4" width="12.8981481481481" style="103" customWidth="1"/>
    <col min="5" max="16384" width="9" style="103"/>
  </cols>
  <sheetData>
    <row r="1" spans="1:1">
      <c r="A1" s="103" t="s">
        <v>21</v>
      </c>
    </row>
    <row r="2" s="103" customFormat="1" ht="44.7" customHeight="1" spans="1:4">
      <c r="A2" s="104" t="s">
        <v>458</v>
      </c>
      <c r="B2" s="104"/>
      <c r="C2" s="104"/>
      <c r="D2" s="104"/>
    </row>
    <row r="3" s="103" customFormat="1" ht="24.9" customHeight="1" spans="1:4">
      <c r="A3" s="105" t="s">
        <v>459</v>
      </c>
      <c r="B3" s="105"/>
      <c r="C3" s="105"/>
      <c r="D3" s="105"/>
    </row>
    <row r="4" s="103" customFormat="1" ht="28.95" customHeight="1" spans="1:4">
      <c r="A4" s="106" t="s">
        <v>417</v>
      </c>
      <c r="B4" s="107" t="s">
        <v>418</v>
      </c>
      <c r="C4" s="107" t="s">
        <v>419</v>
      </c>
      <c r="D4" s="108" t="s">
        <v>420</v>
      </c>
    </row>
    <row r="5" s="103" customFormat="1" ht="28.95" customHeight="1" spans="1:4">
      <c r="A5" s="109" t="s">
        <v>460</v>
      </c>
      <c r="B5" s="110" t="s">
        <v>422</v>
      </c>
      <c r="C5" s="111">
        <f t="shared" ref="C5:C10" si="0">C6</f>
        <v>0</v>
      </c>
      <c r="D5" s="112"/>
    </row>
    <row r="6" s="103" customFormat="1" ht="28.95" customHeight="1" spans="1:4">
      <c r="A6" s="113"/>
      <c r="B6" s="114" t="s">
        <v>461</v>
      </c>
      <c r="C6" s="115">
        <v>0</v>
      </c>
      <c r="D6" s="112"/>
    </row>
    <row r="7" s="103" customFormat="1" ht="28.95" customHeight="1" spans="1:4">
      <c r="A7" s="116"/>
      <c r="B7" s="110" t="s">
        <v>429</v>
      </c>
      <c r="C7" s="111">
        <f>C23</f>
        <v>0</v>
      </c>
      <c r="D7" s="112"/>
    </row>
    <row r="8" s="103" customFormat="1" ht="28.95" customHeight="1" spans="1:4">
      <c r="A8" s="109" t="s">
        <v>430</v>
      </c>
      <c r="B8" s="110" t="s">
        <v>462</v>
      </c>
      <c r="C8" s="111">
        <f t="shared" si="0"/>
        <v>0</v>
      </c>
      <c r="D8" s="112"/>
    </row>
    <row r="9" s="103" customFormat="1" ht="28.95" customHeight="1" spans="1:4">
      <c r="A9" s="113"/>
      <c r="B9" s="114" t="s">
        <v>463</v>
      </c>
      <c r="C9" s="115">
        <v>0</v>
      </c>
      <c r="D9" s="112"/>
    </row>
    <row r="10" s="103" customFormat="1" ht="28.95" customHeight="1" spans="1:4">
      <c r="A10" s="113"/>
      <c r="B10" s="110" t="s">
        <v>464</v>
      </c>
      <c r="C10" s="111">
        <f t="shared" si="0"/>
        <v>0</v>
      </c>
      <c r="D10" s="112"/>
    </row>
    <row r="11" s="103" customFormat="1" ht="28.95" customHeight="1" spans="1:4">
      <c r="A11" s="113"/>
      <c r="B11" s="114" t="s">
        <v>463</v>
      </c>
      <c r="C11" s="111">
        <f>SUM(C12:C13)</f>
        <v>0</v>
      </c>
      <c r="D11" s="112"/>
    </row>
    <row r="12" s="103" customFormat="1" ht="28.95" customHeight="1" spans="1:4">
      <c r="A12" s="113"/>
      <c r="B12" s="110" t="s">
        <v>465</v>
      </c>
      <c r="C12" s="111">
        <f t="shared" ref="C12:C16" si="1">C13</f>
        <v>0</v>
      </c>
      <c r="D12" s="112"/>
    </row>
    <row r="13" s="103" customFormat="1" ht="28.95" customHeight="1" spans="1:4">
      <c r="A13" s="113"/>
      <c r="B13" s="114" t="s">
        <v>463</v>
      </c>
      <c r="C13" s="115">
        <v>0</v>
      </c>
      <c r="D13" s="112"/>
    </row>
    <row r="14" s="103" customFormat="1" ht="28.95" customHeight="1" spans="1:4">
      <c r="A14" s="113"/>
      <c r="B14" s="110" t="s">
        <v>466</v>
      </c>
      <c r="C14" s="111">
        <f t="shared" si="1"/>
        <v>0</v>
      </c>
      <c r="D14" s="112"/>
    </row>
    <row r="15" s="103" customFormat="1" ht="28.95" customHeight="1" spans="1:4">
      <c r="A15" s="113"/>
      <c r="B15" s="114" t="s">
        <v>463</v>
      </c>
      <c r="C15" s="115">
        <v>0</v>
      </c>
      <c r="D15" s="112"/>
    </row>
    <row r="16" s="103" customFormat="1" ht="28.95" customHeight="1" spans="1:4">
      <c r="A16" s="113"/>
      <c r="B16" s="110" t="s">
        <v>467</v>
      </c>
      <c r="C16" s="111">
        <f t="shared" si="1"/>
        <v>0</v>
      </c>
      <c r="D16" s="112"/>
    </row>
    <row r="17" s="103" customFormat="1" ht="28.95" customHeight="1" spans="1:4">
      <c r="A17" s="113"/>
      <c r="B17" s="114" t="s">
        <v>463</v>
      </c>
      <c r="C17" s="115">
        <v>0</v>
      </c>
      <c r="D17" s="112"/>
    </row>
    <row r="18" s="103" customFormat="1" ht="28.95" customHeight="1" spans="1:4">
      <c r="A18" s="113"/>
      <c r="B18" s="110" t="s">
        <v>468</v>
      </c>
      <c r="C18" s="111">
        <f>C19</f>
        <v>0</v>
      </c>
      <c r="D18" s="112"/>
    </row>
    <row r="19" s="103" customFormat="1" ht="28.95" customHeight="1" spans="1:4">
      <c r="A19" s="113"/>
      <c r="B19" s="114" t="s">
        <v>463</v>
      </c>
      <c r="C19" s="115">
        <v>0</v>
      </c>
      <c r="D19" s="112"/>
    </row>
    <row r="20" s="103" customFormat="1" ht="28.95" customHeight="1" spans="1:4">
      <c r="A20" s="113"/>
      <c r="B20" s="110" t="s">
        <v>469</v>
      </c>
      <c r="C20" s="111">
        <f>C21</f>
        <v>0</v>
      </c>
      <c r="D20" s="112"/>
    </row>
    <row r="21" s="103" customFormat="1" ht="28.95" customHeight="1" spans="1:4">
      <c r="A21" s="113"/>
      <c r="B21" s="114" t="s">
        <v>463</v>
      </c>
      <c r="C21" s="115">
        <v>0</v>
      </c>
      <c r="D21" s="117"/>
    </row>
    <row r="22" s="103" customFormat="1" ht="28.95" customHeight="1" spans="1:4">
      <c r="A22" s="113"/>
      <c r="B22" s="114" t="s">
        <v>470</v>
      </c>
      <c r="C22" s="115"/>
      <c r="D22" s="112"/>
    </row>
    <row r="23" s="103" customFormat="1" ht="28.95" customHeight="1" spans="1:4">
      <c r="A23" s="113"/>
      <c r="B23" s="110" t="s">
        <v>79</v>
      </c>
      <c r="C23" s="111">
        <f>C20+C18+C16+C14+C12+C10+C8</f>
        <v>0</v>
      </c>
      <c r="D23" s="112"/>
    </row>
    <row r="24" s="103" customFormat="1" ht="28.95" customHeight="1" spans="1:4">
      <c r="A24" s="118"/>
      <c r="B24" s="119" t="s">
        <v>441</v>
      </c>
      <c r="C24" s="120">
        <f>C7-C23</f>
        <v>0</v>
      </c>
      <c r="D24" s="121"/>
    </row>
  </sheetData>
  <mergeCells count="4">
    <mergeCell ref="A2:D2"/>
    <mergeCell ref="A3:D3"/>
    <mergeCell ref="A5:A7"/>
    <mergeCell ref="A8:A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9"/>
  <sheetViews>
    <sheetView workbookViewId="0">
      <selection activeCell="D16" sqref="D16"/>
    </sheetView>
  </sheetViews>
  <sheetFormatPr defaultColWidth="9" defaultRowHeight="14.4" outlineLevelCol="1"/>
  <cols>
    <col min="1" max="1" width="43.1296296296296" style="65" customWidth="1"/>
    <col min="2" max="2" width="36.6296296296296" style="65" customWidth="1"/>
    <col min="3" max="16384" width="9" style="65"/>
  </cols>
  <sheetData>
    <row r="1" ht="21" customHeight="1" spans="1:1">
      <c r="A1" s="65" t="s">
        <v>23</v>
      </c>
    </row>
    <row r="2" s="65" customFormat="1" ht="35" customHeight="1" spans="1:2">
      <c r="A2" s="102" t="s">
        <v>24</v>
      </c>
      <c r="B2" s="102"/>
    </row>
    <row r="3" s="65" customFormat="1" ht="22" customHeight="1" spans="2:2">
      <c r="B3" s="67" t="s">
        <v>42</v>
      </c>
    </row>
    <row r="4" s="65" customFormat="1" ht="38" customHeight="1" spans="1:2">
      <c r="A4" s="68" t="s">
        <v>471</v>
      </c>
      <c r="B4" s="68"/>
    </row>
    <row r="5" s="65" customFormat="1" ht="38" customHeight="1" spans="1:2">
      <c r="A5" s="68" t="s">
        <v>450</v>
      </c>
      <c r="B5" s="68" t="s">
        <v>444</v>
      </c>
    </row>
    <row r="6" s="65" customFormat="1" ht="38" customHeight="1" spans="1:2">
      <c r="A6" s="68" t="s">
        <v>472</v>
      </c>
      <c r="B6" s="68">
        <v>0</v>
      </c>
    </row>
    <row r="7" s="65" customFormat="1" ht="38" customHeight="1" spans="1:2">
      <c r="A7" s="68" t="s">
        <v>473</v>
      </c>
      <c r="B7" s="68">
        <v>0</v>
      </c>
    </row>
    <row r="8" s="65" customFormat="1" ht="38" customHeight="1" spans="1:2">
      <c r="A8" s="68" t="s">
        <v>474</v>
      </c>
      <c r="B8" s="68">
        <v>0</v>
      </c>
    </row>
    <row r="9" s="65" customFormat="1" ht="38" customHeight="1" spans="1:2">
      <c r="A9" s="68" t="s">
        <v>475</v>
      </c>
      <c r="B9" s="68">
        <v>0</v>
      </c>
    </row>
    <row r="10" s="65" customFormat="1" ht="38" customHeight="1" spans="1:2">
      <c r="A10" s="68" t="s">
        <v>476</v>
      </c>
      <c r="B10" s="68">
        <v>0</v>
      </c>
    </row>
    <row r="11" s="65" customFormat="1" ht="38" customHeight="1" spans="1:2">
      <c r="A11" s="68"/>
      <c r="B11" s="68"/>
    </row>
    <row r="12" s="65" customFormat="1" ht="38" customHeight="1" spans="1:2">
      <c r="A12" s="68"/>
      <c r="B12" s="68"/>
    </row>
    <row r="13" s="65" customFormat="1" ht="38" customHeight="1" spans="1:2">
      <c r="A13" s="68" t="s">
        <v>477</v>
      </c>
      <c r="B13" s="68">
        <v>0</v>
      </c>
    </row>
    <row r="14" s="65" customFormat="1" ht="38" customHeight="1" spans="1:2">
      <c r="A14" s="68"/>
      <c r="B14" s="68"/>
    </row>
    <row r="15" s="65" customFormat="1" ht="38" customHeight="1" spans="1:2">
      <c r="A15" s="68" t="s">
        <v>446</v>
      </c>
      <c r="B15" s="68">
        <v>0</v>
      </c>
    </row>
    <row r="16" s="65" customFormat="1" ht="38" customHeight="1" spans="1:2">
      <c r="A16" s="68"/>
      <c r="B16" s="68"/>
    </row>
    <row r="17" s="65" customFormat="1" ht="38" customHeight="1" spans="1:2">
      <c r="A17" s="68" t="s">
        <v>447</v>
      </c>
      <c r="B17" s="68">
        <v>0</v>
      </c>
    </row>
    <row r="18" s="65" customFormat="1" ht="38" customHeight="1" spans="1:2">
      <c r="A18" s="68"/>
      <c r="B18" s="68"/>
    </row>
    <row r="19" s="65" customFormat="1" ht="38" customHeight="1" spans="1:2">
      <c r="A19" s="68" t="s">
        <v>448</v>
      </c>
      <c r="B19" s="68">
        <v>0</v>
      </c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9"/>
  <sheetViews>
    <sheetView workbookViewId="0">
      <selection activeCell="I15" sqref="I15"/>
    </sheetView>
  </sheetViews>
  <sheetFormatPr defaultColWidth="9" defaultRowHeight="14.4" outlineLevelCol="1"/>
  <cols>
    <col min="1" max="1" width="57.1296296296296" style="65" customWidth="1"/>
    <col min="2" max="2" width="29.25" style="65" customWidth="1"/>
    <col min="3" max="16384" width="9" style="65"/>
  </cols>
  <sheetData>
    <row r="1" ht="21" customHeight="1" spans="1:1">
      <c r="A1" s="65" t="s">
        <v>25</v>
      </c>
    </row>
    <row r="2" s="65" customFormat="1" ht="35" customHeight="1" spans="1:2">
      <c r="A2" s="102" t="s">
        <v>26</v>
      </c>
      <c r="B2" s="102"/>
    </row>
    <row r="3" s="65" customFormat="1" ht="28" customHeight="1" spans="2:2">
      <c r="B3" s="67" t="s">
        <v>42</v>
      </c>
    </row>
    <row r="4" s="65" customFormat="1" ht="30" customHeight="1" spans="1:2">
      <c r="A4" s="68" t="s">
        <v>449</v>
      </c>
      <c r="B4" s="68"/>
    </row>
    <row r="5" s="65" customFormat="1" ht="38" customHeight="1" spans="1:2">
      <c r="A5" s="68" t="s">
        <v>450</v>
      </c>
      <c r="B5" s="68" t="s">
        <v>444</v>
      </c>
    </row>
    <row r="6" s="65" customFormat="1" ht="38" customHeight="1" spans="1:2">
      <c r="A6" s="69" t="s">
        <v>478</v>
      </c>
      <c r="B6" s="68"/>
    </row>
    <row r="7" s="65" customFormat="1" ht="38" customHeight="1" spans="1:2">
      <c r="A7" s="69" t="s">
        <v>479</v>
      </c>
      <c r="B7" s="68"/>
    </row>
    <row r="8" s="65" customFormat="1" ht="38" customHeight="1" spans="1:2">
      <c r="A8" s="69" t="s">
        <v>480</v>
      </c>
      <c r="B8" s="68"/>
    </row>
    <row r="9" s="65" customFormat="1" ht="38" customHeight="1" spans="1:2">
      <c r="A9" s="69" t="s">
        <v>481</v>
      </c>
      <c r="B9" s="68"/>
    </row>
    <row r="10" s="65" customFormat="1" ht="38" customHeight="1" spans="1:2">
      <c r="A10" s="69" t="s">
        <v>482</v>
      </c>
      <c r="B10" s="68"/>
    </row>
    <row r="11" s="65" customFormat="1" ht="38" customHeight="1" spans="1:2">
      <c r="A11" s="69" t="s">
        <v>483</v>
      </c>
      <c r="B11" s="68"/>
    </row>
    <row r="12" s="65" customFormat="1" ht="38" customHeight="1" spans="1:2">
      <c r="A12" s="69"/>
      <c r="B12" s="68"/>
    </row>
    <row r="13" s="65" customFormat="1" ht="38" customHeight="1" spans="1:2">
      <c r="A13" s="69" t="s">
        <v>463</v>
      </c>
      <c r="B13" s="68">
        <v>0</v>
      </c>
    </row>
    <row r="14" s="65" customFormat="1" ht="38" customHeight="1" spans="1:2">
      <c r="A14" s="69"/>
      <c r="B14" s="68"/>
    </row>
    <row r="15" s="65" customFormat="1" ht="38" customHeight="1" spans="1:2">
      <c r="A15" s="69" t="s">
        <v>452</v>
      </c>
      <c r="B15" s="68">
        <v>0</v>
      </c>
    </row>
    <row r="16" s="65" customFormat="1" ht="38" customHeight="1" spans="1:2">
      <c r="A16" s="69"/>
      <c r="B16" s="68"/>
    </row>
    <row r="17" s="65" customFormat="1" ht="38" customHeight="1" spans="1:2">
      <c r="A17" s="69" t="s">
        <v>453</v>
      </c>
      <c r="B17" s="68">
        <v>0</v>
      </c>
    </row>
    <row r="18" s="65" customFormat="1" ht="38" customHeight="1" spans="1:2">
      <c r="A18" s="69"/>
      <c r="B18" s="68"/>
    </row>
    <row r="19" s="65" customFormat="1" ht="38" customHeight="1" spans="1:2">
      <c r="A19" s="70" t="s">
        <v>454</v>
      </c>
      <c r="B19" s="68">
        <v>0</v>
      </c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19"/>
  <sheetViews>
    <sheetView workbookViewId="0">
      <selection activeCell="G22" sqref="G22"/>
    </sheetView>
  </sheetViews>
  <sheetFormatPr defaultColWidth="9" defaultRowHeight="15.6" outlineLevelCol="7"/>
  <cols>
    <col min="1" max="1" width="33.7962962962963" style="72" customWidth="1"/>
    <col min="2" max="2" width="22.7962962962963" style="72" customWidth="1"/>
    <col min="3" max="3" width="22.2962962962963" style="72" customWidth="1"/>
    <col min="4" max="4" width="22.7962962962963" style="72" customWidth="1"/>
    <col min="5" max="6" width="12.8981481481481" style="72" hidden="1" customWidth="1"/>
    <col min="7" max="7" width="20.2037037037037" style="72" customWidth="1"/>
    <col min="8" max="8" width="11.7962962962963" style="72" hidden="1" customWidth="1"/>
    <col min="9" max="16384" width="9" style="72"/>
  </cols>
  <sheetData>
    <row r="1" spans="1:1">
      <c r="A1" s="72" t="s">
        <v>27</v>
      </c>
    </row>
    <row r="2" s="72" customFormat="1" ht="37.05" customHeight="1" spans="1:8">
      <c r="A2" s="73" t="s">
        <v>484</v>
      </c>
      <c r="B2" s="73"/>
      <c r="C2" s="73"/>
      <c r="D2" s="73"/>
      <c r="E2" s="73"/>
      <c r="F2" s="73"/>
      <c r="G2" s="73"/>
      <c r="H2" s="73"/>
    </row>
    <row r="3" s="72" customFormat="1" ht="19.5" customHeight="1" spans="1:8">
      <c r="A3" s="74" t="s">
        <v>485</v>
      </c>
      <c r="B3" s="75"/>
      <c r="C3" s="75"/>
      <c r="D3" s="75"/>
      <c r="E3" s="75"/>
      <c r="F3" s="75"/>
      <c r="G3" s="75"/>
      <c r="H3" s="75"/>
    </row>
    <row r="4" s="72" customFormat="1" ht="33" customHeight="1" spans="1:8">
      <c r="A4" s="76" t="s">
        <v>418</v>
      </c>
      <c r="B4" s="77" t="s">
        <v>275</v>
      </c>
      <c r="C4" s="78" t="s">
        <v>486</v>
      </c>
      <c r="D4" s="78" t="s">
        <v>487</v>
      </c>
      <c r="E4" s="78" t="s">
        <v>488</v>
      </c>
      <c r="F4" s="78" t="s">
        <v>489</v>
      </c>
      <c r="G4" s="79" t="s">
        <v>490</v>
      </c>
      <c r="H4" s="80" t="s">
        <v>491</v>
      </c>
    </row>
    <row r="5" s="72" customFormat="1" ht="27.3" customHeight="1" spans="1:8">
      <c r="A5" s="81" t="s">
        <v>492</v>
      </c>
      <c r="B5" s="82">
        <f>SUM(C5:H5)</f>
        <v>5769</v>
      </c>
      <c r="C5" s="83">
        <v>1490</v>
      </c>
      <c r="D5" s="83">
        <v>3919</v>
      </c>
      <c r="E5" s="83"/>
      <c r="F5" s="83"/>
      <c r="G5" s="84">
        <v>360</v>
      </c>
      <c r="H5" s="85"/>
    </row>
    <row r="6" s="72" customFormat="1" ht="27.3" customHeight="1" spans="1:8">
      <c r="A6" s="86" t="s">
        <v>493</v>
      </c>
      <c r="B6" s="82">
        <f t="shared" ref="B6:B17" si="0">SUM(C6:G6)</f>
        <v>10216</v>
      </c>
      <c r="C6" s="82">
        <f t="shared" ref="C6:G6" si="1">SUM(C7:C11)</f>
        <v>8197</v>
      </c>
      <c r="D6" s="82">
        <f t="shared" si="1"/>
        <v>1881</v>
      </c>
      <c r="E6" s="82"/>
      <c r="F6" s="82"/>
      <c r="G6" s="87">
        <f t="shared" si="1"/>
        <v>138</v>
      </c>
      <c r="H6" s="88"/>
    </row>
    <row r="7" s="72" customFormat="1" ht="27.3" customHeight="1" spans="1:8">
      <c r="A7" s="89" t="s">
        <v>494</v>
      </c>
      <c r="B7" s="82">
        <f t="shared" si="0"/>
        <v>5052</v>
      </c>
      <c r="C7" s="90">
        <v>4324</v>
      </c>
      <c r="D7" s="91">
        <v>598</v>
      </c>
      <c r="E7" s="91"/>
      <c r="F7" s="91"/>
      <c r="G7" s="92">
        <v>130</v>
      </c>
      <c r="H7" s="93"/>
    </row>
    <row r="8" s="72" customFormat="1" ht="27.3" customHeight="1" spans="1:8">
      <c r="A8" s="94" t="s">
        <v>495</v>
      </c>
      <c r="B8" s="82">
        <f t="shared" si="0"/>
        <v>25</v>
      </c>
      <c r="C8" s="91">
        <v>3</v>
      </c>
      <c r="D8" s="91">
        <v>14</v>
      </c>
      <c r="E8" s="91"/>
      <c r="F8" s="91"/>
      <c r="G8" s="92">
        <v>8</v>
      </c>
      <c r="H8" s="93"/>
    </row>
    <row r="9" s="72" customFormat="1" ht="27.3" customHeight="1" spans="1:8">
      <c r="A9" s="89" t="s">
        <v>496</v>
      </c>
      <c r="B9" s="82">
        <f t="shared" si="0"/>
        <v>4828</v>
      </c>
      <c r="C9" s="91">
        <v>3570</v>
      </c>
      <c r="D9" s="91">
        <v>1258</v>
      </c>
      <c r="E9" s="91"/>
      <c r="F9" s="91"/>
      <c r="G9" s="92"/>
      <c r="H9" s="93"/>
    </row>
    <row r="10" s="72" customFormat="1" ht="27.3" customHeight="1" spans="1:8">
      <c r="A10" s="89" t="s">
        <v>497</v>
      </c>
      <c r="B10" s="82">
        <f t="shared" si="0"/>
        <v>6</v>
      </c>
      <c r="C10" s="91"/>
      <c r="D10" s="91">
        <v>6</v>
      </c>
      <c r="E10" s="91"/>
      <c r="F10" s="91"/>
      <c r="G10" s="92"/>
      <c r="H10" s="93"/>
    </row>
    <row r="11" s="72" customFormat="1" ht="27.3" customHeight="1" spans="1:8">
      <c r="A11" s="89" t="s">
        <v>498</v>
      </c>
      <c r="B11" s="82">
        <f t="shared" si="0"/>
        <v>305</v>
      </c>
      <c r="C11" s="91">
        <v>300</v>
      </c>
      <c r="D11" s="91">
        <v>5</v>
      </c>
      <c r="E11" s="91"/>
      <c r="F11" s="91"/>
      <c r="G11" s="92"/>
      <c r="H11" s="93"/>
    </row>
    <row r="12" s="72" customFormat="1" ht="27.3" customHeight="1" spans="1:8">
      <c r="A12" s="86" t="s">
        <v>499</v>
      </c>
      <c r="B12" s="82">
        <f t="shared" si="0"/>
        <v>9948</v>
      </c>
      <c r="C12" s="82">
        <f t="shared" ref="C12:G12" si="2">SUM(C13:C15)</f>
        <v>8196</v>
      </c>
      <c r="D12" s="82">
        <f t="shared" si="2"/>
        <v>1614</v>
      </c>
      <c r="E12" s="82"/>
      <c r="F12" s="82"/>
      <c r="G12" s="87">
        <f t="shared" si="2"/>
        <v>138</v>
      </c>
      <c r="H12" s="88"/>
    </row>
    <row r="13" s="72" customFormat="1" ht="27.3" customHeight="1" spans="1:8">
      <c r="A13" s="89" t="s">
        <v>500</v>
      </c>
      <c r="B13" s="82">
        <f t="shared" si="0"/>
        <v>9891</v>
      </c>
      <c r="C13" s="91">
        <v>8176</v>
      </c>
      <c r="D13" s="91">
        <v>1613</v>
      </c>
      <c r="E13" s="91"/>
      <c r="F13" s="91"/>
      <c r="G13" s="92">
        <v>102</v>
      </c>
      <c r="H13" s="95"/>
    </row>
    <row r="14" s="72" customFormat="1" ht="27.3" customHeight="1" spans="1:8">
      <c r="A14" s="89" t="s">
        <v>501</v>
      </c>
      <c r="B14" s="82">
        <f t="shared" si="0"/>
        <v>36</v>
      </c>
      <c r="C14" s="91"/>
      <c r="D14" s="91"/>
      <c r="E14" s="91"/>
      <c r="F14" s="91"/>
      <c r="G14" s="92">
        <v>36</v>
      </c>
      <c r="H14" s="93"/>
    </row>
    <row r="15" s="72" customFormat="1" ht="27.3" customHeight="1" spans="1:8">
      <c r="A15" s="89" t="s">
        <v>502</v>
      </c>
      <c r="B15" s="82">
        <f t="shared" si="0"/>
        <v>21</v>
      </c>
      <c r="C15" s="91">
        <v>20</v>
      </c>
      <c r="D15" s="91">
        <v>1</v>
      </c>
      <c r="E15" s="90"/>
      <c r="F15" s="91"/>
      <c r="G15" s="92"/>
      <c r="H15" s="93"/>
    </row>
    <row r="16" s="72" customFormat="1" ht="27.3" customHeight="1" spans="1:8">
      <c r="A16" s="86" t="s">
        <v>503</v>
      </c>
      <c r="B16" s="82">
        <f t="shared" si="0"/>
        <v>268</v>
      </c>
      <c r="C16" s="82">
        <f t="shared" ref="C16:G16" si="3">C6-C12</f>
        <v>1</v>
      </c>
      <c r="D16" s="82">
        <f t="shared" si="3"/>
        <v>267</v>
      </c>
      <c r="E16" s="82"/>
      <c r="F16" s="82"/>
      <c r="G16" s="87">
        <f t="shared" si="3"/>
        <v>0</v>
      </c>
      <c r="H16" s="88"/>
    </row>
    <row r="17" s="72" customFormat="1" ht="27.3" customHeight="1" spans="1:8">
      <c r="A17" s="96" t="s">
        <v>504</v>
      </c>
      <c r="B17" s="97">
        <f t="shared" si="0"/>
        <v>6037</v>
      </c>
      <c r="C17" s="97">
        <f t="shared" ref="C17:G17" si="4">C5+C16</f>
        <v>1491</v>
      </c>
      <c r="D17" s="97">
        <f t="shared" si="4"/>
        <v>4186</v>
      </c>
      <c r="E17" s="97"/>
      <c r="F17" s="97"/>
      <c r="G17" s="98">
        <f t="shared" si="4"/>
        <v>360</v>
      </c>
      <c r="H17" s="99"/>
    </row>
    <row r="18" s="72" customFormat="1" ht="21" customHeight="1" spans="1:7">
      <c r="A18" s="100" t="s">
        <v>505</v>
      </c>
      <c r="B18" s="100"/>
      <c r="C18" s="100"/>
      <c r="D18" s="100"/>
      <c r="E18" s="100"/>
      <c r="F18" s="100"/>
      <c r="G18" s="100"/>
    </row>
    <row r="19" s="72" customFormat="1" spans="1:1">
      <c r="A19" s="101"/>
    </row>
  </sheetData>
  <mergeCells count="3">
    <mergeCell ref="A2:H2"/>
    <mergeCell ref="A3:H3"/>
    <mergeCell ref="A18:G1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8"/>
  <sheetViews>
    <sheetView workbookViewId="0">
      <selection activeCell="C25" sqref="C25:C26"/>
    </sheetView>
  </sheetViews>
  <sheetFormatPr defaultColWidth="9" defaultRowHeight="14.4" outlineLevelCol="1"/>
  <cols>
    <col min="1" max="1" width="62.6296296296296" style="65" customWidth="1"/>
    <col min="2" max="2" width="20.3796296296296" style="65" customWidth="1"/>
    <col min="3" max="16384" width="9" style="65"/>
  </cols>
  <sheetData>
    <row r="1" ht="27" customHeight="1" spans="1:1">
      <c r="A1" s="65" t="s">
        <v>29</v>
      </c>
    </row>
    <row r="2" s="65" customFormat="1" ht="43" customHeight="1" spans="1:2">
      <c r="A2" s="71" t="s">
        <v>30</v>
      </c>
      <c r="B2" s="71"/>
    </row>
    <row r="3" s="65" customFormat="1" ht="29" customHeight="1" spans="2:2">
      <c r="B3" s="67" t="s">
        <v>42</v>
      </c>
    </row>
    <row r="4" s="65" customFormat="1" ht="38" customHeight="1" spans="1:2">
      <c r="A4" s="68" t="s">
        <v>506</v>
      </c>
      <c r="B4" s="68"/>
    </row>
    <row r="5" s="65" customFormat="1" ht="38" customHeight="1" spans="1:2">
      <c r="A5" s="68" t="s">
        <v>418</v>
      </c>
      <c r="B5" s="68" t="s">
        <v>444</v>
      </c>
    </row>
    <row r="6" s="65" customFormat="1" ht="38" customHeight="1" spans="1:2">
      <c r="A6" s="69" t="s">
        <v>507</v>
      </c>
      <c r="B6" s="68"/>
    </row>
    <row r="7" s="65" customFormat="1" ht="38" customHeight="1" spans="1:2">
      <c r="A7" s="69" t="s">
        <v>508</v>
      </c>
      <c r="B7" s="68">
        <v>138</v>
      </c>
    </row>
    <row r="8" s="65" customFormat="1" ht="38" customHeight="1" spans="1:2">
      <c r="A8" s="69" t="s">
        <v>509</v>
      </c>
      <c r="B8" s="68"/>
    </row>
    <row r="9" s="65" customFormat="1" ht="38" customHeight="1" spans="1:2">
      <c r="A9" s="69" t="s">
        <v>510</v>
      </c>
      <c r="B9" s="68"/>
    </row>
    <row r="10" s="65" customFormat="1" ht="38" customHeight="1" spans="1:2">
      <c r="A10" s="69" t="s">
        <v>511</v>
      </c>
      <c r="B10" s="68">
        <v>1881</v>
      </c>
    </row>
    <row r="11" s="65" customFormat="1" ht="38" customHeight="1" spans="1:2">
      <c r="A11" s="69" t="s">
        <v>512</v>
      </c>
      <c r="B11" s="68">
        <v>8197</v>
      </c>
    </row>
    <row r="12" s="65" customFormat="1" ht="38" customHeight="1" spans="1:2">
      <c r="A12" s="69" t="s">
        <v>513</v>
      </c>
      <c r="B12" s="68"/>
    </row>
    <row r="13" s="65" customFormat="1" ht="38" customHeight="1" spans="1:2">
      <c r="A13" s="69"/>
      <c r="B13" s="68"/>
    </row>
    <row r="14" s="65" customFormat="1" ht="38" customHeight="1" spans="1:2">
      <c r="A14" s="69" t="s">
        <v>514</v>
      </c>
      <c r="B14" s="68">
        <v>10216</v>
      </c>
    </row>
    <row r="15" s="65" customFormat="1" ht="38" customHeight="1" spans="1:2">
      <c r="A15" s="69"/>
      <c r="B15" s="68"/>
    </row>
    <row r="16" s="65" customFormat="1" ht="38" customHeight="1" spans="1:2">
      <c r="A16" s="69" t="s">
        <v>492</v>
      </c>
      <c r="B16" s="68">
        <v>5769</v>
      </c>
    </row>
    <row r="17" s="65" customFormat="1" ht="38" customHeight="1" spans="1:2">
      <c r="A17" s="69"/>
      <c r="B17" s="68"/>
    </row>
    <row r="18" s="65" customFormat="1" ht="38" customHeight="1" spans="1:2">
      <c r="A18" s="70" t="s">
        <v>448</v>
      </c>
      <c r="B18" s="68">
        <v>15985</v>
      </c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8"/>
  <sheetViews>
    <sheetView workbookViewId="0">
      <selection activeCell="C4" sqref="C4"/>
    </sheetView>
  </sheetViews>
  <sheetFormatPr defaultColWidth="9" defaultRowHeight="14.4" outlineLevelCol="1"/>
  <cols>
    <col min="1" max="1" width="54.8796296296296" style="65" customWidth="1"/>
    <col min="2" max="2" width="30.3796296296296" style="65" customWidth="1"/>
    <col min="3" max="16384" width="9" style="65"/>
  </cols>
  <sheetData>
    <row r="1" ht="21" customHeight="1" spans="1:1">
      <c r="A1" s="65" t="s">
        <v>31</v>
      </c>
    </row>
    <row r="2" s="65" customFormat="1" ht="34" customHeight="1" spans="1:2">
      <c r="A2" s="66" t="s">
        <v>32</v>
      </c>
      <c r="B2" s="66"/>
    </row>
    <row r="3" s="65" customFormat="1" ht="29" customHeight="1" spans="2:2">
      <c r="B3" s="67" t="s">
        <v>42</v>
      </c>
    </row>
    <row r="4" s="65" customFormat="1" ht="40" customHeight="1" spans="1:2">
      <c r="A4" s="68" t="s">
        <v>515</v>
      </c>
      <c r="B4" s="68"/>
    </row>
    <row r="5" s="65" customFormat="1" ht="40" customHeight="1" spans="1:2">
      <c r="A5" s="68" t="s">
        <v>418</v>
      </c>
      <c r="B5" s="68" t="s">
        <v>444</v>
      </c>
    </row>
    <row r="6" s="65" customFormat="1" ht="40" customHeight="1" spans="1:2">
      <c r="A6" s="69" t="s">
        <v>516</v>
      </c>
      <c r="B6" s="68"/>
    </row>
    <row r="7" s="65" customFormat="1" ht="40" customHeight="1" spans="1:2">
      <c r="A7" s="69" t="s">
        <v>517</v>
      </c>
      <c r="B7" s="68">
        <v>138</v>
      </c>
    </row>
    <row r="8" s="65" customFormat="1" ht="40" customHeight="1" spans="1:2">
      <c r="A8" s="69" t="s">
        <v>518</v>
      </c>
      <c r="B8" s="68"/>
    </row>
    <row r="9" s="65" customFormat="1" ht="40" customHeight="1" spans="1:2">
      <c r="A9" s="69" t="s">
        <v>519</v>
      </c>
      <c r="B9" s="68"/>
    </row>
    <row r="10" s="65" customFormat="1" ht="40" customHeight="1" spans="1:2">
      <c r="A10" s="69" t="s">
        <v>520</v>
      </c>
      <c r="B10" s="68">
        <v>1614</v>
      </c>
    </row>
    <row r="11" s="65" customFormat="1" ht="40" customHeight="1" spans="1:2">
      <c r="A11" s="69" t="s">
        <v>521</v>
      </c>
      <c r="B11" s="68">
        <v>8196</v>
      </c>
    </row>
    <row r="12" s="65" customFormat="1" ht="40" customHeight="1" spans="1:2">
      <c r="A12" s="69" t="s">
        <v>522</v>
      </c>
      <c r="B12" s="68"/>
    </row>
    <row r="13" s="65" customFormat="1" ht="40" customHeight="1" spans="1:2">
      <c r="A13" s="69"/>
      <c r="B13" s="68"/>
    </row>
    <row r="14" s="65" customFormat="1" ht="40" customHeight="1" spans="1:2">
      <c r="A14" s="69" t="s">
        <v>523</v>
      </c>
      <c r="B14" s="68">
        <v>9948</v>
      </c>
    </row>
    <row r="15" s="65" customFormat="1" ht="40" customHeight="1" spans="1:2">
      <c r="A15" s="69"/>
      <c r="B15" s="68"/>
    </row>
    <row r="16" s="65" customFormat="1" ht="40" customHeight="1" spans="1:2">
      <c r="A16" s="69" t="s">
        <v>453</v>
      </c>
      <c r="B16" s="68">
        <v>6037</v>
      </c>
    </row>
    <row r="17" s="65" customFormat="1" ht="40" customHeight="1" spans="1:2">
      <c r="A17" s="69"/>
      <c r="B17" s="68"/>
    </row>
    <row r="18" s="65" customFormat="1" ht="40" customHeight="1" spans="1:2">
      <c r="A18" s="70" t="s">
        <v>454</v>
      </c>
      <c r="B18" s="68">
        <v>15985</v>
      </c>
    </row>
  </sheetData>
  <mergeCells count="2">
    <mergeCell ref="A2:B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34"/>
  <sheetViews>
    <sheetView topLeftCell="A2" workbookViewId="0">
      <selection activeCell="C11" sqref="C11"/>
    </sheetView>
  </sheetViews>
  <sheetFormatPr defaultColWidth="9" defaultRowHeight="14.4" outlineLevelCol="4"/>
  <cols>
    <col min="1" max="1" width="40.8796296296296" style="36" customWidth="1"/>
    <col min="2" max="2" width="34.1296296296296" style="36" customWidth="1"/>
    <col min="3" max="3" width="25.6296296296296" style="36" customWidth="1"/>
    <col min="4" max="4" width="29.6296296296296" style="36" customWidth="1"/>
    <col min="5" max="5" width="11.75" style="37"/>
    <col min="6" max="16384" width="9" style="36"/>
  </cols>
  <sheetData>
    <row r="1" ht="19" customHeight="1" spans="1:1">
      <c r="A1" s="36" t="s">
        <v>33</v>
      </c>
    </row>
    <row r="2" s="36" customFormat="1" ht="35.1" customHeight="1" spans="1:5">
      <c r="A2" s="38" t="s">
        <v>34</v>
      </c>
      <c r="B2" s="39"/>
      <c r="C2" s="38"/>
      <c r="D2" s="38"/>
      <c r="E2" s="40"/>
    </row>
    <row r="3" s="36" customFormat="1" ht="24.95" customHeight="1" spans="1:5">
      <c r="A3" s="41"/>
      <c r="B3" s="42"/>
      <c r="C3" s="43"/>
      <c r="D3" s="44" t="s">
        <v>42</v>
      </c>
      <c r="E3" s="45"/>
    </row>
    <row r="4" s="36" customFormat="1" ht="30" customHeight="1" spans="1:5">
      <c r="A4" s="46" t="s">
        <v>524</v>
      </c>
      <c r="B4" s="47" t="s">
        <v>456</v>
      </c>
      <c r="C4" s="47" t="s">
        <v>525</v>
      </c>
      <c r="D4" s="47" t="s">
        <v>526</v>
      </c>
      <c r="E4" s="48" t="s">
        <v>456</v>
      </c>
    </row>
    <row r="5" s="36" customFormat="1" ht="30" customHeight="1" spans="1:5">
      <c r="A5" s="49" t="s">
        <v>527</v>
      </c>
      <c r="B5" s="50">
        <f>SUM(B6:B30)</f>
        <v>72237</v>
      </c>
      <c r="C5" s="51"/>
      <c r="D5" s="52" t="s">
        <v>528</v>
      </c>
      <c r="E5" s="53">
        <f>SUM(E6:E30)</f>
        <v>72236.9</v>
      </c>
    </row>
    <row r="6" s="36" customFormat="1" ht="30" customHeight="1" spans="1:5">
      <c r="A6" s="54" t="s">
        <v>529</v>
      </c>
      <c r="B6" s="55">
        <v>4037</v>
      </c>
      <c r="C6" s="55">
        <v>205</v>
      </c>
      <c r="D6" s="55" t="s">
        <v>110</v>
      </c>
      <c r="E6" s="56">
        <v>4037</v>
      </c>
    </row>
    <row r="7" s="36" customFormat="1" ht="17.4" spans="1:5">
      <c r="A7" s="54" t="s">
        <v>530</v>
      </c>
      <c r="B7" s="55">
        <v>9000</v>
      </c>
      <c r="C7" s="55">
        <v>205</v>
      </c>
      <c r="D7" s="55" t="s">
        <v>110</v>
      </c>
      <c r="E7" s="56">
        <v>9000</v>
      </c>
    </row>
    <row r="8" s="36" customFormat="1" ht="34.8" spans="1:5">
      <c r="A8" s="54" t="s">
        <v>531</v>
      </c>
      <c r="B8" s="55">
        <v>10000</v>
      </c>
      <c r="C8" s="55">
        <v>205</v>
      </c>
      <c r="D8" s="55" t="s">
        <v>110</v>
      </c>
      <c r="E8" s="56">
        <v>10000</v>
      </c>
    </row>
    <row r="9" ht="34.8" spans="1:5">
      <c r="A9" s="54" t="s">
        <v>532</v>
      </c>
      <c r="B9" s="57">
        <v>115</v>
      </c>
      <c r="C9" s="55">
        <v>204</v>
      </c>
      <c r="D9" s="55" t="s">
        <v>109</v>
      </c>
      <c r="E9" s="56">
        <v>115</v>
      </c>
    </row>
    <row r="10" ht="17.4" spans="1:5">
      <c r="A10" s="54" t="s">
        <v>533</v>
      </c>
      <c r="B10" s="57">
        <v>5425</v>
      </c>
      <c r="C10" s="55">
        <v>205</v>
      </c>
      <c r="D10" s="55" t="s">
        <v>110</v>
      </c>
      <c r="E10" s="56">
        <v>5425</v>
      </c>
    </row>
    <row r="11" ht="34.8" spans="1:5">
      <c r="A11" s="54" t="s">
        <v>534</v>
      </c>
      <c r="B11" s="57">
        <v>230</v>
      </c>
      <c r="C11" s="55">
        <v>207</v>
      </c>
      <c r="D11" s="55" t="s">
        <v>112</v>
      </c>
      <c r="E11" s="56">
        <v>230</v>
      </c>
    </row>
    <row r="12" ht="34.8" spans="1:5">
      <c r="A12" s="54" t="s">
        <v>535</v>
      </c>
      <c r="B12" s="55">
        <v>5521</v>
      </c>
      <c r="C12" s="55">
        <v>208</v>
      </c>
      <c r="D12" s="55" t="s">
        <v>113</v>
      </c>
      <c r="E12" s="56">
        <v>5521</v>
      </c>
    </row>
    <row r="13" ht="34.8" spans="1:5">
      <c r="A13" s="54" t="s">
        <v>536</v>
      </c>
      <c r="B13" s="55">
        <v>6702</v>
      </c>
      <c r="C13" s="57">
        <v>210</v>
      </c>
      <c r="D13" s="57" t="s">
        <v>114</v>
      </c>
      <c r="E13" s="56">
        <v>6702</v>
      </c>
    </row>
    <row r="14" ht="34.8" spans="1:5">
      <c r="A14" s="54" t="s">
        <v>537</v>
      </c>
      <c r="B14" s="55">
        <v>6064</v>
      </c>
      <c r="C14" s="55">
        <v>212</v>
      </c>
      <c r="D14" s="55" t="s">
        <v>117</v>
      </c>
      <c r="E14" s="56">
        <v>6064</v>
      </c>
    </row>
    <row r="15" ht="17.4" spans="1:5">
      <c r="A15" s="54" t="s">
        <v>538</v>
      </c>
      <c r="B15" s="55">
        <v>3613</v>
      </c>
      <c r="C15" s="55">
        <v>213</v>
      </c>
      <c r="D15" s="55" t="s">
        <v>118</v>
      </c>
      <c r="E15" s="56">
        <v>3613</v>
      </c>
    </row>
    <row r="16" ht="34.8" spans="1:5">
      <c r="A16" s="54" t="s">
        <v>539</v>
      </c>
      <c r="B16" s="55">
        <v>1532</v>
      </c>
      <c r="C16" s="55">
        <v>215</v>
      </c>
      <c r="D16" s="55" t="s">
        <v>120</v>
      </c>
      <c r="E16" s="56">
        <v>1532</v>
      </c>
    </row>
    <row r="17" ht="34.8" spans="1:5">
      <c r="A17" s="54" t="s">
        <v>540</v>
      </c>
      <c r="B17" s="55">
        <v>13</v>
      </c>
      <c r="C17" s="55">
        <v>220</v>
      </c>
      <c r="D17" s="55" t="s">
        <v>123</v>
      </c>
      <c r="E17" s="56">
        <v>13</v>
      </c>
    </row>
    <row r="18" ht="34.8" spans="1:5">
      <c r="A18" s="54" t="s">
        <v>541</v>
      </c>
      <c r="B18" s="55">
        <v>51</v>
      </c>
      <c r="C18" s="55">
        <v>224</v>
      </c>
      <c r="D18" s="55" t="s">
        <v>126</v>
      </c>
      <c r="E18" s="56">
        <v>51</v>
      </c>
    </row>
    <row r="19" ht="17.4" spans="1:5">
      <c r="A19" s="54" t="s">
        <v>542</v>
      </c>
      <c r="B19" s="58">
        <v>734</v>
      </c>
      <c r="C19" s="55">
        <v>201</v>
      </c>
      <c r="D19" s="55" t="s">
        <v>107</v>
      </c>
      <c r="E19" s="56">
        <v>734</v>
      </c>
    </row>
    <row r="20" ht="17.4" spans="1:5">
      <c r="A20" s="59" t="s">
        <v>543</v>
      </c>
      <c r="B20" s="58">
        <v>19200</v>
      </c>
      <c r="C20" s="55">
        <v>205</v>
      </c>
      <c r="D20" s="55" t="s">
        <v>110</v>
      </c>
      <c r="E20" s="56">
        <v>3074.45</v>
      </c>
    </row>
    <row r="21" ht="17.4" spans="1:5">
      <c r="A21" s="60"/>
      <c r="B21" s="58"/>
      <c r="C21" s="55">
        <v>201</v>
      </c>
      <c r="D21" s="55" t="s">
        <v>107</v>
      </c>
      <c r="E21" s="56">
        <v>2615.955</v>
      </c>
    </row>
    <row r="22" ht="17.4" spans="1:5">
      <c r="A22" s="60"/>
      <c r="B22" s="58"/>
      <c r="C22" s="55">
        <v>204</v>
      </c>
      <c r="D22" s="55" t="s">
        <v>109</v>
      </c>
      <c r="E22" s="56">
        <v>65.106</v>
      </c>
    </row>
    <row r="23" ht="17.4" spans="1:5">
      <c r="A23" s="60"/>
      <c r="B23" s="58"/>
      <c r="C23" s="55">
        <v>207</v>
      </c>
      <c r="D23" s="55" t="s">
        <v>112</v>
      </c>
      <c r="E23" s="56">
        <v>130.212</v>
      </c>
    </row>
    <row r="24" ht="17.4" spans="1:5">
      <c r="A24" s="60"/>
      <c r="B24" s="58"/>
      <c r="C24" s="55">
        <v>212</v>
      </c>
      <c r="D24" s="55" t="s">
        <v>117</v>
      </c>
      <c r="E24" s="56">
        <v>3436.15</v>
      </c>
    </row>
    <row r="25" ht="17.4" spans="1:5">
      <c r="A25" s="60"/>
      <c r="B25" s="58"/>
      <c r="C25" s="55">
        <v>213</v>
      </c>
      <c r="D25" s="55" t="s">
        <v>118</v>
      </c>
      <c r="E25" s="56">
        <v>2047.222</v>
      </c>
    </row>
    <row r="26" ht="17.4" spans="1:5">
      <c r="A26" s="60"/>
      <c r="B26" s="58"/>
      <c r="C26" s="55">
        <v>215</v>
      </c>
      <c r="D26" s="55" t="s">
        <v>120</v>
      </c>
      <c r="E26" s="56">
        <v>868.08</v>
      </c>
    </row>
    <row r="27" ht="17.4" spans="1:5">
      <c r="A27" s="60"/>
      <c r="B27" s="58"/>
      <c r="C27" s="55">
        <v>220</v>
      </c>
      <c r="D27" s="55" t="s">
        <v>123</v>
      </c>
      <c r="E27" s="56">
        <v>7.234</v>
      </c>
    </row>
    <row r="28" ht="17.4" spans="1:5">
      <c r="A28" s="60"/>
      <c r="B28" s="58"/>
      <c r="C28" s="55">
        <v>224</v>
      </c>
      <c r="D28" s="55" t="s">
        <v>126</v>
      </c>
      <c r="E28" s="56">
        <v>28.936</v>
      </c>
    </row>
    <row r="29" ht="17.4" spans="1:5">
      <c r="A29" s="60"/>
      <c r="B29" s="58"/>
      <c r="C29" s="55">
        <v>208</v>
      </c>
      <c r="D29" s="55" t="s">
        <v>113</v>
      </c>
      <c r="E29" s="56">
        <v>3128.705</v>
      </c>
    </row>
    <row r="30" ht="17.4" spans="1:5">
      <c r="A30" s="61"/>
      <c r="B30" s="58"/>
      <c r="C30" s="57">
        <v>210</v>
      </c>
      <c r="D30" s="57" t="s">
        <v>114</v>
      </c>
      <c r="E30" s="56">
        <v>3797.85</v>
      </c>
    </row>
    <row r="31" ht="17.4" spans="1:5">
      <c r="A31" s="62"/>
      <c r="B31" s="62"/>
      <c r="C31" s="63"/>
      <c r="D31" s="63"/>
      <c r="E31" s="64"/>
    </row>
    <row r="32" ht="17.4" spans="1:5">
      <c r="A32" s="62"/>
      <c r="B32" s="62"/>
      <c r="C32" s="63"/>
      <c r="D32" s="63"/>
      <c r="E32" s="64"/>
    </row>
    <row r="33" ht="17.4" spans="1:5">
      <c r="A33" s="62"/>
      <c r="B33" s="62"/>
      <c r="C33" s="63"/>
      <c r="D33" s="63"/>
      <c r="E33" s="64"/>
    </row>
    <row r="34" ht="17.4" spans="1:5">
      <c r="A34" s="62"/>
      <c r="B34" s="62"/>
      <c r="C34" s="63"/>
      <c r="D34" s="63"/>
      <c r="E34" s="64"/>
    </row>
  </sheetData>
  <mergeCells count="4">
    <mergeCell ref="A2:E2"/>
    <mergeCell ref="D3:E3"/>
    <mergeCell ref="A20:A30"/>
    <mergeCell ref="B20:B30"/>
  </mergeCells>
  <printOptions horizontalCentered="1"/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6"/>
  <sheetViews>
    <sheetView workbookViewId="0">
      <selection activeCell="H9" sqref="H9"/>
    </sheetView>
  </sheetViews>
  <sheetFormatPr defaultColWidth="13" defaultRowHeight="25" customHeight="1" outlineLevelRow="5" outlineLevelCol="5"/>
  <cols>
    <col min="1" max="16378" width="13" customWidth="1"/>
  </cols>
  <sheetData>
    <row r="1" ht="36" customHeight="1" spans="1:6">
      <c r="A1" s="27" t="s">
        <v>544</v>
      </c>
      <c r="B1" s="27"/>
      <c r="C1" s="27"/>
      <c r="D1" s="27"/>
      <c r="E1" s="27"/>
      <c r="F1" s="27"/>
    </row>
    <row r="2" customHeight="1" spans="1:6">
      <c r="A2" s="28"/>
      <c r="B2" s="29"/>
      <c r="C2" s="29"/>
      <c r="D2" s="29"/>
      <c r="E2" s="29"/>
      <c r="F2" s="30" t="s">
        <v>42</v>
      </c>
    </row>
    <row r="3" customHeight="1" spans="1:6">
      <c r="A3" s="31" t="s">
        <v>275</v>
      </c>
      <c r="B3" s="32" t="s">
        <v>545</v>
      </c>
      <c r="C3" s="32" t="s">
        <v>546</v>
      </c>
      <c r="D3" s="32"/>
      <c r="E3" s="32"/>
      <c r="F3" s="32" t="s">
        <v>547</v>
      </c>
    </row>
    <row r="4" customHeight="1" spans="1:6">
      <c r="A4" s="31"/>
      <c r="B4" s="32" t="s">
        <v>548</v>
      </c>
      <c r="C4" s="32" t="s">
        <v>549</v>
      </c>
      <c r="D4" s="32" t="s">
        <v>550</v>
      </c>
      <c r="E4" s="32" t="s">
        <v>551</v>
      </c>
      <c r="F4" s="32" t="s">
        <v>548</v>
      </c>
    </row>
    <row r="5" customHeight="1" spans="1:6">
      <c r="A5" s="31" t="s">
        <v>552</v>
      </c>
      <c r="B5" s="32" t="s">
        <v>553</v>
      </c>
      <c r="C5" s="32" t="s">
        <v>554</v>
      </c>
      <c r="D5" s="32" t="s">
        <v>555</v>
      </c>
      <c r="E5" s="32" t="s">
        <v>556</v>
      </c>
      <c r="F5" s="32" t="s">
        <v>557</v>
      </c>
    </row>
    <row r="6" customHeight="1" spans="1:6">
      <c r="A6" s="33">
        <f>B6+C6+F6</f>
        <v>250</v>
      </c>
      <c r="B6" s="34">
        <v>0</v>
      </c>
      <c r="C6" s="35">
        <f>D6+E6</f>
        <v>150</v>
      </c>
      <c r="D6" s="34">
        <v>0</v>
      </c>
      <c r="E6" s="35">
        <v>150</v>
      </c>
      <c r="F6" s="35">
        <v>100</v>
      </c>
    </row>
  </sheetData>
  <mergeCells count="5">
    <mergeCell ref="A1:F1"/>
    <mergeCell ref="C3:E3"/>
    <mergeCell ref="A3:A4"/>
    <mergeCell ref="B3:B4"/>
    <mergeCell ref="F3:F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6"/>
  <sheetViews>
    <sheetView workbookViewId="0">
      <selection activeCell="J9" sqref="J9"/>
    </sheetView>
  </sheetViews>
  <sheetFormatPr defaultColWidth="9" defaultRowHeight="14.4" outlineLevelRow="5" outlineLevelCol="6"/>
  <cols>
    <col min="1" max="1" width="18.3796296296296" customWidth="1"/>
    <col min="2" max="7" width="10.6296296296296" customWidth="1"/>
  </cols>
  <sheetData>
    <row r="1" ht="29" customHeight="1" spans="1:1">
      <c r="A1" t="s">
        <v>35</v>
      </c>
    </row>
    <row r="2" s="13" customFormat="1" ht="35" customHeight="1" spans="1:7">
      <c r="A2" s="14" t="s">
        <v>558</v>
      </c>
      <c r="B2" s="14"/>
      <c r="C2" s="14"/>
      <c r="D2" s="14"/>
      <c r="E2" s="14"/>
      <c r="F2" s="14"/>
      <c r="G2" s="14"/>
    </row>
    <row r="3" s="13" customFormat="1" ht="35" customHeight="1" spans="1:7">
      <c r="A3" s="15"/>
      <c r="B3" s="16"/>
      <c r="C3" s="17"/>
      <c r="D3" s="17"/>
      <c r="E3" s="17"/>
      <c r="F3" s="17"/>
      <c r="G3" s="16" t="s">
        <v>42</v>
      </c>
    </row>
    <row r="4" s="13" customFormat="1" ht="50" customHeight="1" spans="1:7">
      <c r="A4" s="18" t="s">
        <v>559</v>
      </c>
      <c r="B4" s="19" t="s">
        <v>560</v>
      </c>
      <c r="C4" s="19"/>
      <c r="D4" s="19"/>
      <c r="E4" s="19" t="s">
        <v>561</v>
      </c>
      <c r="F4" s="19"/>
      <c r="G4" s="20"/>
    </row>
    <row r="5" s="13" customFormat="1" ht="50" customHeight="1" spans="1:7">
      <c r="A5" s="21"/>
      <c r="B5" s="22" t="s">
        <v>275</v>
      </c>
      <c r="C5" s="22" t="s">
        <v>562</v>
      </c>
      <c r="D5" s="22" t="s">
        <v>563</v>
      </c>
      <c r="E5" s="22" t="s">
        <v>275</v>
      </c>
      <c r="F5" s="22" t="s">
        <v>562</v>
      </c>
      <c r="G5" s="23" t="s">
        <v>563</v>
      </c>
    </row>
    <row r="6" s="13" customFormat="1" ht="50" customHeight="1" spans="1:7">
      <c r="A6" s="24" t="s">
        <v>564</v>
      </c>
      <c r="B6" s="25">
        <f>C6+D6</f>
        <v>68714</v>
      </c>
      <c r="C6" s="25">
        <v>41014</v>
      </c>
      <c r="D6" s="25">
        <v>27700</v>
      </c>
      <c r="E6" s="25">
        <f>F6+G6</f>
        <v>68714</v>
      </c>
      <c r="F6" s="25">
        <v>41014</v>
      </c>
      <c r="G6" s="26">
        <v>27700</v>
      </c>
    </row>
  </sheetData>
  <mergeCells count="4">
    <mergeCell ref="A2:G2"/>
    <mergeCell ref="B4:D4"/>
    <mergeCell ref="E4:G4"/>
    <mergeCell ref="A4:A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30" sqref="C30"/>
    </sheetView>
  </sheetViews>
  <sheetFormatPr defaultColWidth="9" defaultRowHeight="14.4" outlineLevelCol="3"/>
  <cols>
    <col min="1" max="1" width="23.8796296296296" style="3" customWidth="1"/>
    <col min="2" max="2" width="40.1296296296296" style="3" customWidth="1"/>
    <col min="3" max="3" width="18.6296296296296" style="3" customWidth="1"/>
    <col min="4" max="4" width="10.3796296296296" style="3" customWidth="1"/>
    <col min="5" max="16384" width="9" style="1"/>
  </cols>
  <sheetData>
    <row r="1" s="1" customFormat="1" ht="26" customHeight="1" spans="1:4">
      <c r="A1" s="4" t="s">
        <v>37</v>
      </c>
      <c r="B1" s="3"/>
      <c r="C1" s="3"/>
      <c r="D1" s="3"/>
    </row>
    <row r="2" s="1" customFormat="1" ht="64" customHeight="1" spans="1:4">
      <c r="A2" s="5" t="s">
        <v>40</v>
      </c>
      <c r="B2" s="5"/>
      <c r="C2" s="5"/>
      <c r="D2" s="5"/>
    </row>
    <row r="3" s="1" customFormat="1" ht="35" customHeight="1" spans="1:4">
      <c r="A3" s="6" t="s">
        <v>565</v>
      </c>
      <c r="B3" s="6" t="s">
        <v>566</v>
      </c>
      <c r="C3" s="6" t="s">
        <v>567</v>
      </c>
      <c r="D3" s="6" t="s">
        <v>568</v>
      </c>
    </row>
    <row r="4" s="2" customFormat="1" ht="30" customHeight="1" spans="1:4">
      <c r="A4" s="7" t="s">
        <v>569</v>
      </c>
      <c r="B4" s="7" t="s">
        <v>570</v>
      </c>
      <c r="C4" s="8">
        <v>87.5</v>
      </c>
      <c r="D4" s="8" t="s">
        <v>571</v>
      </c>
    </row>
    <row r="5" s="2" customFormat="1" ht="30" customHeight="1" spans="1:4">
      <c r="A5" s="7" t="s">
        <v>572</v>
      </c>
      <c r="B5" s="7" t="s">
        <v>573</v>
      </c>
      <c r="C5" s="8">
        <v>87</v>
      </c>
      <c r="D5" s="8" t="s">
        <v>571</v>
      </c>
    </row>
    <row r="6" s="2" customFormat="1" ht="30" customHeight="1" spans="1:4">
      <c r="A6" s="7" t="s">
        <v>572</v>
      </c>
      <c r="B6" s="7" t="s">
        <v>574</v>
      </c>
      <c r="C6" s="8">
        <v>87</v>
      </c>
      <c r="D6" s="8" t="s">
        <v>571</v>
      </c>
    </row>
    <row r="7" s="2" customFormat="1" ht="30" customHeight="1" spans="1:4">
      <c r="A7" s="7" t="s">
        <v>575</v>
      </c>
      <c r="B7" s="7" t="s">
        <v>576</v>
      </c>
      <c r="C7" s="9">
        <v>90.5</v>
      </c>
      <c r="D7" s="8" t="s">
        <v>577</v>
      </c>
    </row>
    <row r="8" s="2" customFormat="1" ht="30" customHeight="1" spans="1:4">
      <c r="A8" s="7" t="s">
        <v>578</v>
      </c>
      <c r="B8" s="7" t="s">
        <v>579</v>
      </c>
      <c r="C8" s="9">
        <v>93</v>
      </c>
      <c r="D8" s="8" t="s">
        <v>577</v>
      </c>
    </row>
    <row r="9" s="2" customFormat="1" ht="30" customHeight="1" spans="1:4">
      <c r="A9" s="7"/>
      <c r="B9" s="7"/>
      <c r="C9" s="9"/>
      <c r="D9" s="8"/>
    </row>
    <row r="10" s="2" customFormat="1" ht="30" customHeight="1" spans="1:4">
      <c r="A10" s="7"/>
      <c r="B10" s="7"/>
      <c r="C10" s="9"/>
      <c r="D10" s="8"/>
    </row>
    <row r="11" s="2" customFormat="1" ht="30" customHeight="1" spans="1:4">
      <c r="A11" s="7"/>
      <c r="B11" s="7"/>
      <c r="C11" s="9"/>
      <c r="D11" s="8"/>
    </row>
    <row r="12" s="2" customFormat="1" ht="30" customHeight="1" spans="1:4">
      <c r="A12" s="7"/>
      <c r="B12" s="7"/>
      <c r="C12" s="9"/>
      <c r="D12" s="8"/>
    </row>
    <row r="13" s="2" customFormat="1" ht="30" customHeight="1" spans="1:4">
      <c r="A13" s="7"/>
      <c r="B13" s="7"/>
      <c r="C13" s="9"/>
      <c r="D13" s="8"/>
    </row>
    <row r="14" s="2" customFormat="1" ht="30" customHeight="1" spans="1:4">
      <c r="A14" s="7"/>
      <c r="B14" s="7"/>
      <c r="C14" s="9"/>
      <c r="D14" s="8"/>
    </row>
    <row r="15" s="2" customFormat="1" ht="30" customHeight="1" spans="1:4">
      <c r="A15" s="7"/>
      <c r="B15" s="7"/>
      <c r="C15" s="9"/>
      <c r="D15" s="8"/>
    </row>
    <row r="16" s="2" customFormat="1" ht="30" customHeight="1" spans="1:4">
      <c r="A16" s="7"/>
      <c r="B16" s="7"/>
      <c r="C16" s="9"/>
      <c r="D16" s="8"/>
    </row>
    <row r="17" s="2" customFormat="1" ht="30" customHeight="1" spans="1:4">
      <c r="A17" s="7"/>
      <c r="B17" s="7"/>
      <c r="C17" s="9"/>
      <c r="D17" s="8"/>
    </row>
    <row r="18" s="1" customFormat="1" ht="30" customHeight="1" spans="1:4">
      <c r="A18" s="10" t="s">
        <v>275</v>
      </c>
      <c r="B18" s="11">
        <v>5</v>
      </c>
      <c r="C18" s="10" t="s">
        <v>580</v>
      </c>
      <c r="D18" s="10"/>
    </row>
    <row r="19" s="1" customFormat="1" ht="28" customHeight="1" spans="1:4">
      <c r="A19" s="12"/>
      <c r="B19" s="12"/>
      <c r="C19" s="12"/>
      <c r="D19" s="12"/>
    </row>
  </sheetData>
  <mergeCells count="2">
    <mergeCell ref="A2:D2"/>
    <mergeCell ref="C18:D18"/>
  </mergeCells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2022年收入表</vt:lpstr>
      <vt:lpstr>2021年一般公共预算支出执行情况表</vt:lpstr>
      <vt:lpstr>2022年蒸湘区财政预算支出表</vt:lpstr>
      <vt:lpstr>2022年一般公共预算支出明细表</vt:lpstr>
      <vt:lpstr>2022年一般公共预算基本支出表（部门经济分类）</vt:lpstr>
      <vt:lpstr>2022年一般公共预算基本支出表（政府预算分类）</vt:lpstr>
      <vt:lpstr>2022年蒸湘区本级政府性基金预算收支表</vt:lpstr>
      <vt:lpstr>2022年蒸湘区本级政府性基金预算收入表</vt:lpstr>
      <vt:lpstr>2022年蒸湘区本级政府性基金预算支出表</vt:lpstr>
      <vt:lpstr>2022年政府性基金转移支付表</vt:lpstr>
      <vt:lpstr>2022年蒸湘区本级国有资本经营预算收支表</vt:lpstr>
      <vt:lpstr>2022年蒸湘区本级国有资本经营预算收入表</vt:lpstr>
      <vt:lpstr>2022年蒸湘区本级国有资本经营预算支出表</vt:lpstr>
      <vt:lpstr>2022年蒸湘区本级社会保险基金预算收支表</vt:lpstr>
      <vt:lpstr>2022年蒸湘区本级社会保险基金预算收入表</vt:lpstr>
      <vt:lpstr>2022年蒸湘区本级社会保险基金预算支出表</vt:lpstr>
      <vt:lpstr>2022年一般公共预算专项转移支付表</vt:lpstr>
      <vt:lpstr>2022年三公经费预算安排明细表</vt:lpstr>
      <vt:lpstr>2021年蒸湘区政府债务限额和余额情况表</vt:lpstr>
      <vt:lpstr>2021年蒸湘区财政支出绩效评价评分及等级情况表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2022-02-21T06:23:00Z</dcterms:created>
  <dcterms:modified xsi:type="dcterms:W3CDTF">2024-12-17T03:44:57Z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ABE13384EA9A407EBD35C9F3EF7BD349_13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